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IATF 16949\INDICADORES  EMPRESA\2017\"/>
    </mc:Choice>
  </mc:AlternateContent>
  <bookViews>
    <workbookView xWindow="0" yWindow="0" windowWidth="28800" windowHeight="11535" tabRatio="655" activeTab="1"/>
  </bookViews>
  <sheets>
    <sheet name="AÑO (LINARES)" sheetId="4" r:id="rId1"/>
    <sheet name="AÑO (LINARES) EVO" sheetId="17" r:id="rId2"/>
    <sheet name="ENERO 17" sheetId="19" r:id="rId3"/>
    <sheet name="FEBRERO 17" sheetId="20" r:id="rId4"/>
    <sheet name="MARZO 17" sheetId="21" r:id="rId5"/>
    <sheet name="ABRIL 17" sheetId="22" r:id="rId6"/>
    <sheet name="MAYO 17" sheetId="23" r:id="rId7"/>
    <sheet name="JUNIO 17" sheetId="24" r:id="rId8"/>
    <sheet name="JULIO 17" sheetId="25" r:id="rId9"/>
    <sheet name="AGOSTO 17" sheetId="26" r:id="rId10"/>
    <sheet name="SEPTIEMBRE 17" sheetId="27" r:id="rId11"/>
    <sheet name="OCTUBRE 17" sheetId="28" r:id="rId12"/>
    <sheet name="NOVIEMBRE 17" sheetId="29" r:id="rId13"/>
    <sheet name="DICIEMBRE 17" sheetId="30" r:id="rId14"/>
  </sheets>
  <definedNames>
    <definedName name="_xlnm._FilterDatabase" localSheetId="5" hidden="1">'ABRIL 17'!$A$6:$U$63</definedName>
    <definedName name="_xlnm._FilterDatabase" localSheetId="9" hidden="1">'AGOSTO 17'!$A$6:$U$63</definedName>
    <definedName name="_xlnm._FilterDatabase" localSheetId="0" hidden="1">'AÑO (LINARES)'!$A$6:$U$63</definedName>
    <definedName name="_xlnm._FilterDatabase" localSheetId="1" hidden="1">'AÑO (LINARES) EVO'!$A$6:$V$63</definedName>
    <definedName name="_xlnm._FilterDatabase" localSheetId="13" hidden="1">'DICIEMBRE 17'!$A$6:$U$63</definedName>
    <definedName name="_xlnm._FilterDatabase" localSheetId="2" hidden="1">'ENERO 17'!$A$6:$U$63</definedName>
    <definedName name="_xlnm._FilterDatabase" localSheetId="3" hidden="1">'FEBRERO 17'!$A$6:$U$63</definedName>
    <definedName name="_xlnm._FilterDatabase" localSheetId="8" hidden="1">'JULIO 17'!$A$6:$U$63</definedName>
    <definedName name="_xlnm._FilterDatabase" localSheetId="7" hidden="1">'JUNIO 17'!$A$6:$U$63</definedName>
    <definedName name="_xlnm._FilterDatabase" localSheetId="4" hidden="1">'MARZO 17'!$A$6:$U$63</definedName>
    <definedName name="_xlnm._FilterDatabase" localSheetId="6" hidden="1">'MAYO 17'!$A$6:$U$63</definedName>
    <definedName name="_xlnm._FilterDatabase" localSheetId="12" hidden="1">'NOVIEMBRE 17'!$A$6:$U$63</definedName>
    <definedName name="_xlnm._FilterDatabase" localSheetId="11" hidden="1">'OCTUBRE 17'!$A$6:$U$63</definedName>
    <definedName name="_xlnm._FilterDatabase" localSheetId="10" hidden="1">'SEPTIEMBRE 17'!$A$6:$U$63</definedName>
  </definedNames>
  <calcPr calcId="152511"/>
</workbook>
</file>

<file path=xl/calcChain.xml><?xml version="1.0" encoding="utf-8"?>
<calcChain xmlns="http://schemas.openxmlformats.org/spreadsheetml/2006/main">
  <c r="M41" i="4" l="1"/>
  <c r="M40" i="4"/>
  <c r="M39" i="4"/>
  <c r="M38" i="4"/>
  <c r="M37" i="4"/>
  <c r="M36" i="4"/>
  <c r="M35" i="4"/>
  <c r="M34" i="4"/>
  <c r="R34" i="17"/>
  <c r="M33" i="4"/>
  <c r="M32" i="4"/>
  <c r="M29" i="4"/>
  <c r="M28" i="4"/>
  <c r="M27" i="4"/>
  <c r="M26" i="4"/>
  <c r="M12" i="4"/>
  <c r="M11" i="4"/>
  <c r="M10" i="4"/>
  <c r="M13" i="4"/>
  <c r="M14" i="4"/>
  <c r="M9" i="4"/>
  <c r="M8" i="4"/>
  <c r="U61" i="17" l="1"/>
  <c r="U60" i="17"/>
  <c r="N46" i="17" l="1"/>
  <c r="N45" i="17"/>
  <c r="N44" i="17"/>
  <c r="N43" i="17"/>
  <c r="N42" i="17"/>
  <c r="M46" i="17"/>
  <c r="M45" i="17"/>
  <c r="M44" i="17"/>
  <c r="M43" i="17"/>
  <c r="M42" i="17"/>
  <c r="L46" i="17"/>
  <c r="L45" i="17"/>
  <c r="L44" i="17"/>
  <c r="L43" i="17"/>
  <c r="L42" i="17"/>
  <c r="K46" i="17"/>
  <c r="K45" i="17"/>
  <c r="K44" i="17"/>
  <c r="K43" i="17"/>
  <c r="K42" i="17"/>
  <c r="J46" i="17"/>
  <c r="J45" i="17"/>
  <c r="J44" i="17"/>
  <c r="J43" i="17"/>
  <c r="U12" i="17" l="1"/>
  <c r="R12" i="17"/>
  <c r="U11" i="17"/>
  <c r="R10" i="17"/>
  <c r="U10" i="17"/>
  <c r="N43" i="27" l="1"/>
  <c r="U43" i="17" l="1"/>
  <c r="U44" i="17"/>
  <c r="U45" i="17"/>
  <c r="U46" i="17"/>
  <c r="U42" i="17"/>
  <c r="T43" i="17"/>
  <c r="T44" i="17"/>
  <c r="T45" i="17"/>
  <c r="T46" i="17"/>
  <c r="T42" i="17"/>
  <c r="S43" i="17"/>
  <c r="S44" i="17"/>
  <c r="S45" i="17"/>
  <c r="S46" i="17"/>
  <c r="S42" i="17"/>
  <c r="R43" i="17"/>
  <c r="R44" i="17"/>
  <c r="R45" i="17"/>
  <c r="R46" i="17"/>
  <c r="R42" i="17"/>
  <c r="Q43" i="17"/>
  <c r="Q44" i="17"/>
  <c r="Q45" i="17"/>
  <c r="Q46" i="17"/>
  <c r="Q42" i="17"/>
  <c r="P43" i="17"/>
  <c r="P44" i="17"/>
  <c r="P45" i="17"/>
  <c r="P46" i="17"/>
  <c r="P42" i="17"/>
  <c r="O43" i="17"/>
  <c r="O44" i="17"/>
  <c r="O45" i="17"/>
  <c r="O46" i="17"/>
  <c r="O42" i="17"/>
  <c r="M45" i="4" l="1"/>
  <c r="M42" i="4"/>
  <c r="M43" i="4"/>
  <c r="M44" i="4"/>
  <c r="M46" i="4"/>
  <c r="U48" i="17"/>
  <c r="U49" i="17"/>
  <c r="U50" i="17"/>
  <c r="U51" i="17"/>
  <c r="U52" i="17"/>
  <c r="U53" i="17"/>
  <c r="U54" i="17"/>
  <c r="U55" i="17"/>
  <c r="U56" i="17"/>
  <c r="U57" i="17"/>
  <c r="U58" i="17"/>
  <c r="U59" i="17"/>
  <c r="U62" i="17"/>
  <c r="U63" i="17"/>
  <c r="U47" i="17"/>
  <c r="U31" i="17"/>
  <c r="U30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2" i="17"/>
  <c r="T63" i="17"/>
  <c r="T47" i="17"/>
  <c r="T31" i="17"/>
  <c r="T30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2" i="17"/>
  <c r="S63" i="17"/>
  <c r="S47" i="17"/>
  <c r="S31" i="17"/>
  <c r="S30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2" i="17"/>
  <c r="R63" i="17"/>
  <c r="R47" i="17"/>
  <c r="R31" i="17"/>
  <c r="R30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2" i="17"/>
  <c r="Q63" i="17"/>
  <c r="Q47" i="17"/>
  <c r="Q31" i="17"/>
  <c r="Q30" i="17"/>
  <c r="P48" i="17"/>
  <c r="P49" i="17"/>
  <c r="P50" i="17"/>
  <c r="P51" i="17"/>
  <c r="P52" i="17"/>
  <c r="P53" i="17"/>
  <c r="P54" i="17"/>
  <c r="P55" i="17"/>
  <c r="P56" i="17"/>
  <c r="P58" i="17"/>
  <c r="P59" i="17"/>
  <c r="P62" i="17"/>
  <c r="P63" i="17"/>
  <c r="P47" i="17"/>
  <c r="P31" i="17"/>
  <c r="P30" i="17"/>
  <c r="O48" i="17"/>
  <c r="O49" i="17"/>
  <c r="O50" i="17"/>
  <c r="O51" i="17"/>
  <c r="O52" i="17"/>
  <c r="O53" i="17"/>
  <c r="O54" i="17"/>
  <c r="O55" i="17"/>
  <c r="O56" i="17"/>
  <c r="O58" i="17"/>
  <c r="O59" i="17"/>
  <c r="O62" i="17"/>
  <c r="O63" i="17"/>
  <c r="O47" i="17"/>
  <c r="O31" i="17"/>
  <c r="O30" i="17"/>
  <c r="N58" i="17"/>
  <c r="N57" i="17"/>
  <c r="N48" i="17"/>
  <c r="M58" i="4" l="1"/>
  <c r="M57" i="4"/>
  <c r="U41" i="17" l="1"/>
  <c r="U40" i="17"/>
  <c r="U29" i="17" l="1"/>
  <c r="U28" i="17"/>
  <c r="N18" i="30" l="1"/>
  <c r="O20" i="17" l="1"/>
  <c r="P20" i="17"/>
  <c r="Q20" i="17"/>
  <c r="R20" i="17"/>
  <c r="S20" i="17"/>
  <c r="T20" i="17"/>
  <c r="R18" i="17" l="1"/>
  <c r="U18" i="17"/>
  <c r="Q21" i="17"/>
  <c r="R21" i="17"/>
  <c r="S21" i="17"/>
  <c r="T21" i="17"/>
  <c r="U21" i="17"/>
  <c r="Q22" i="17"/>
  <c r="R22" i="17"/>
  <c r="S22" i="17"/>
  <c r="T22" i="17"/>
  <c r="U22" i="17"/>
  <c r="U23" i="17"/>
  <c r="Q24" i="17"/>
  <c r="R24" i="17"/>
  <c r="S24" i="17"/>
  <c r="T24" i="17"/>
  <c r="U24" i="17"/>
  <c r="Q25" i="17"/>
  <c r="R25" i="17"/>
  <c r="S25" i="17"/>
  <c r="T25" i="17"/>
  <c r="U25" i="17"/>
  <c r="U17" i="17"/>
  <c r="T17" i="17"/>
  <c r="S17" i="17"/>
  <c r="R17" i="17"/>
  <c r="Q17" i="17"/>
  <c r="P21" i="17"/>
  <c r="P22" i="17"/>
  <c r="P24" i="17"/>
  <c r="P25" i="17"/>
  <c r="P17" i="17"/>
  <c r="U14" i="17" l="1"/>
  <c r="R14" i="17"/>
  <c r="O14" i="17"/>
  <c r="U13" i="17"/>
  <c r="U9" i="17"/>
  <c r="R9" i="17"/>
  <c r="O9" i="17"/>
  <c r="U8" i="17"/>
  <c r="R8" i="17"/>
  <c r="O8" i="17"/>
  <c r="U7" i="17"/>
  <c r="R7" i="17"/>
  <c r="O7" i="17"/>
  <c r="U39" i="17"/>
  <c r="R39" i="17"/>
  <c r="U38" i="17"/>
  <c r="U37" i="17"/>
  <c r="T38" i="17"/>
  <c r="T37" i="17"/>
  <c r="S38" i="17"/>
  <c r="S37" i="17"/>
  <c r="R38" i="17"/>
  <c r="R37" i="17"/>
  <c r="Q38" i="17"/>
  <c r="Q37" i="17"/>
  <c r="P38" i="17"/>
  <c r="P37" i="17"/>
  <c r="U36" i="17"/>
  <c r="R36" i="17"/>
  <c r="O36" i="17"/>
  <c r="U35" i="17"/>
  <c r="T35" i="17"/>
  <c r="S35" i="17"/>
  <c r="R35" i="17"/>
  <c r="Q35" i="17"/>
  <c r="P35" i="17"/>
  <c r="O35" i="17"/>
  <c r="U34" i="17"/>
  <c r="O34" i="17"/>
  <c r="U33" i="17"/>
  <c r="U32" i="17"/>
  <c r="T33" i="17"/>
  <c r="T32" i="17"/>
  <c r="S33" i="17"/>
  <c r="S32" i="17"/>
  <c r="R33" i="17"/>
  <c r="R32" i="17"/>
  <c r="Q33" i="17"/>
  <c r="O33" i="17"/>
  <c r="P33" i="17"/>
  <c r="Q32" i="17"/>
  <c r="P32" i="17"/>
  <c r="O32" i="17"/>
  <c r="U27" i="17"/>
  <c r="T27" i="17"/>
  <c r="S27" i="17"/>
  <c r="R27" i="17"/>
  <c r="Q27" i="17"/>
  <c r="P27" i="17"/>
  <c r="O27" i="17"/>
  <c r="U26" i="17"/>
  <c r="T26" i="17"/>
  <c r="S26" i="17"/>
  <c r="R26" i="17"/>
  <c r="Q26" i="17"/>
  <c r="P26" i="17"/>
  <c r="O26" i="17"/>
  <c r="M16" i="4" l="1"/>
  <c r="M15" i="4"/>
  <c r="O39" i="17" l="1"/>
  <c r="L39" i="17"/>
  <c r="O38" i="17"/>
  <c r="L36" i="17"/>
  <c r="L34" i="17"/>
  <c r="L14" i="17" l="1"/>
  <c r="L9" i="17"/>
  <c r="L8" i="17"/>
  <c r="L7" i="17"/>
  <c r="M7" i="4" s="1"/>
  <c r="A42" i="23" l="1"/>
  <c r="A42" i="22"/>
  <c r="A42" i="21"/>
  <c r="A42" i="20"/>
  <c r="N25" i="17" l="1"/>
  <c r="J25" i="17"/>
  <c r="O18" i="17"/>
  <c r="L18" i="17"/>
  <c r="M18" i="4" s="1"/>
  <c r="N42" i="23" l="1"/>
  <c r="N43" i="23"/>
  <c r="N44" i="23"/>
  <c r="N45" i="23"/>
  <c r="N46" i="23"/>
  <c r="L20" i="17" l="1"/>
  <c r="K25" i="17" l="1"/>
  <c r="L25" i="17"/>
  <c r="M25" i="17"/>
  <c r="N30" i="19" l="1"/>
  <c r="O10" i="17"/>
  <c r="O12" i="17"/>
  <c r="O17" i="17"/>
  <c r="O21" i="17"/>
  <c r="O22" i="17"/>
  <c r="O23" i="17"/>
  <c r="O24" i="17"/>
  <c r="O25" i="17"/>
  <c r="N17" i="17"/>
  <c r="N19" i="17"/>
  <c r="N20" i="17"/>
  <c r="N21" i="17"/>
  <c r="N22" i="17"/>
  <c r="N24" i="17"/>
  <c r="N26" i="17"/>
  <c r="N27" i="17"/>
  <c r="N30" i="17"/>
  <c r="N31" i="17"/>
  <c r="N32" i="17"/>
  <c r="N33" i="17"/>
  <c r="N35" i="17"/>
  <c r="N37" i="17"/>
  <c r="N38" i="17"/>
  <c r="N49" i="17"/>
  <c r="N50" i="17"/>
  <c r="N51" i="17"/>
  <c r="N52" i="17"/>
  <c r="N53" i="17"/>
  <c r="N54" i="17"/>
  <c r="N55" i="17"/>
  <c r="N56" i="17"/>
  <c r="N59" i="17"/>
  <c r="N62" i="17"/>
  <c r="N63" i="17"/>
  <c r="M17" i="17"/>
  <c r="M19" i="17"/>
  <c r="M20" i="17"/>
  <c r="M21" i="17"/>
  <c r="M22" i="17"/>
  <c r="M24" i="17"/>
  <c r="M26" i="17"/>
  <c r="M27" i="17"/>
  <c r="M30" i="17"/>
  <c r="M31" i="17"/>
  <c r="M32" i="17"/>
  <c r="M33" i="17"/>
  <c r="M35" i="17"/>
  <c r="M37" i="17"/>
  <c r="M38" i="17"/>
  <c r="M49" i="17"/>
  <c r="M50" i="17"/>
  <c r="M51" i="17"/>
  <c r="M52" i="17"/>
  <c r="M53" i="17"/>
  <c r="M54" i="17"/>
  <c r="M55" i="17"/>
  <c r="M56" i="17"/>
  <c r="M59" i="17"/>
  <c r="M62" i="17"/>
  <c r="L10" i="17"/>
  <c r="L12" i="17"/>
  <c r="L17" i="17"/>
  <c r="L19" i="17"/>
  <c r="L21" i="17"/>
  <c r="L22" i="17"/>
  <c r="L23" i="17"/>
  <c r="L24" i="17"/>
  <c r="L26" i="17"/>
  <c r="L27" i="17"/>
  <c r="L30" i="17"/>
  <c r="L31" i="17"/>
  <c r="L32" i="17"/>
  <c r="L33" i="17"/>
  <c r="L35" i="17"/>
  <c r="L37" i="17"/>
  <c r="L38" i="17"/>
  <c r="L47" i="17"/>
  <c r="L48" i="17"/>
  <c r="L49" i="17"/>
  <c r="L50" i="17"/>
  <c r="L51" i="17"/>
  <c r="L52" i="17"/>
  <c r="L53" i="17"/>
  <c r="L54" i="17"/>
  <c r="L55" i="17"/>
  <c r="L56" i="17"/>
  <c r="L59" i="17"/>
  <c r="L62" i="17"/>
  <c r="K17" i="17"/>
  <c r="K19" i="17"/>
  <c r="K20" i="17"/>
  <c r="K21" i="17"/>
  <c r="K22" i="17"/>
  <c r="K24" i="17"/>
  <c r="K26" i="17"/>
  <c r="K27" i="17"/>
  <c r="K30" i="17"/>
  <c r="K31" i="17"/>
  <c r="K32" i="17"/>
  <c r="K33" i="17"/>
  <c r="K35" i="17"/>
  <c r="K37" i="17"/>
  <c r="K38" i="17"/>
  <c r="K47" i="17"/>
  <c r="K48" i="17"/>
  <c r="K49" i="17"/>
  <c r="K50" i="17"/>
  <c r="K51" i="17"/>
  <c r="K52" i="17"/>
  <c r="K53" i="17"/>
  <c r="K54" i="17"/>
  <c r="K55" i="17"/>
  <c r="K56" i="17"/>
  <c r="K59" i="17"/>
  <c r="K62" i="17"/>
  <c r="J17" i="17"/>
  <c r="J19" i="17"/>
  <c r="J20" i="17"/>
  <c r="J21" i="17"/>
  <c r="J22" i="17"/>
  <c r="J24" i="17"/>
  <c r="J26" i="17"/>
  <c r="J27" i="17"/>
  <c r="J30" i="17"/>
  <c r="J31" i="17"/>
  <c r="J32" i="17"/>
  <c r="J33" i="17"/>
  <c r="J35" i="17"/>
  <c r="J37" i="17"/>
  <c r="J38" i="17"/>
  <c r="J47" i="17"/>
  <c r="J49" i="17"/>
  <c r="J50" i="17"/>
  <c r="J51" i="17"/>
  <c r="J52" i="17"/>
  <c r="J53" i="17"/>
  <c r="J54" i="17"/>
  <c r="J55" i="17"/>
  <c r="J56" i="17"/>
  <c r="J59" i="17"/>
  <c r="J62" i="17"/>
  <c r="N53" i="20"/>
  <c r="M19" i="4" l="1"/>
  <c r="M48" i="4"/>
  <c r="M30" i="4"/>
  <c r="N30" i="4" s="1"/>
  <c r="M31" i="4"/>
  <c r="M47" i="4"/>
  <c r="M56" i="4"/>
  <c r="M55" i="4"/>
  <c r="M54" i="4"/>
  <c r="M53" i="4"/>
  <c r="M52" i="4"/>
  <c r="M51" i="4"/>
  <c r="M50" i="4"/>
  <c r="M49" i="4"/>
  <c r="M20" i="4"/>
  <c r="M21" i="4"/>
  <c r="M17" i="4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7" i="30"/>
  <c r="N16" i="30"/>
  <c r="N15" i="30"/>
  <c r="N14" i="30"/>
  <c r="N13" i="30"/>
  <c r="N12" i="30"/>
  <c r="N11" i="30"/>
  <c r="N10" i="30"/>
  <c r="N9" i="30"/>
  <c r="N8" i="30"/>
  <c r="N7" i="30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3" i="20"/>
  <c r="N62" i="20"/>
  <c r="N61" i="20"/>
  <c r="N60" i="20"/>
  <c r="N59" i="20"/>
  <c r="N58" i="20"/>
  <c r="N56" i="20"/>
  <c r="N55" i="20"/>
  <c r="N54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8" i="4" l="1"/>
  <c r="N15" i="4"/>
  <c r="N14" i="4" l="1"/>
  <c r="N36" i="4" l="1"/>
  <c r="N37" i="4"/>
  <c r="N38" i="4"/>
  <c r="N39" i="4"/>
  <c r="N40" i="4"/>
  <c r="N41" i="4"/>
  <c r="N32" i="4"/>
  <c r="N33" i="4"/>
  <c r="N34" i="4"/>
  <c r="N35" i="4"/>
  <c r="N46" i="4" l="1"/>
  <c r="N45" i="4"/>
  <c r="N44" i="4"/>
  <c r="N43" i="4"/>
  <c r="N42" i="4"/>
  <c r="N54" i="4" l="1"/>
  <c r="N63" i="4" l="1"/>
  <c r="N62" i="4"/>
  <c r="N61" i="4"/>
  <c r="N60" i="4"/>
  <c r="N59" i="4"/>
  <c r="N58" i="4"/>
  <c r="N56" i="4"/>
  <c r="N55" i="4"/>
  <c r="N53" i="4"/>
  <c r="N52" i="4"/>
  <c r="N51" i="4"/>
  <c r="N50" i="4"/>
  <c r="N49" i="4"/>
  <c r="N48" i="4"/>
  <c r="N47" i="4"/>
  <c r="N31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2" i="4"/>
  <c r="N11" i="4"/>
  <c r="N10" i="4"/>
  <c r="N9" i="4"/>
  <c r="N7" i="4"/>
  <c r="N57" i="20" l="1"/>
  <c r="N57" i="4" l="1"/>
</calcChain>
</file>

<file path=xl/comments1.xml><?xml version="1.0" encoding="utf-8"?>
<comments xmlns="http://schemas.openxmlformats.org/spreadsheetml/2006/main">
  <authors>
    <author>Manuel Caravantes</author>
  </authors>
  <commentList>
    <comment ref="H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</t>
        </r>
      </text>
    </comment>
  </commentList>
</comments>
</file>

<file path=xl/comments2.xml><?xml version="1.0" encoding="utf-8"?>
<comments xmlns="http://schemas.openxmlformats.org/spreadsheetml/2006/main">
  <authors>
    <author>Manuel Caravantes</author>
  </authors>
  <commentList>
    <comment ref="K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
</t>
        </r>
      </text>
    </comment>
  </commentList>
</comments>
</file>

<file path=xl/comments3.xml><?xml version="1.0" encoding="utf-8"?>
<comments xmlns="http://schemas.openxmlformats.org/spreadsheetml/2006/main">
  <authors>
    <author>Manuel Caravantes</author>
  </authors>
  <commentList>
    <comment ref="K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</t>
        </r>
      </text>
    </comment>
  </commentList>
</comments>
</file>

<file path=xl/comments4.xml><?xml version="1.0" encoding="utf-8"?>
<comments xmlns="http://schemas.openxmlformats.org/spreadsheetml/2006/main">
  <authors>
    <author>Manuel Caravantes</author>
  </authors>
  <commentList>
    <comment ref="K42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0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</t>
        </r>
      </text>
    </comment>
  </commentList>
</comments>
</file>

<file path=xl/comments5.xml><?xml version="1.0" encoding="utf-8"?>
<comments xmlns="http://schemas.openxmlformats.org/spreadsheetml/2006/main">
  <authors>
    <author>Manuel Caravantes</author>
  </authors>
  <commentList>
    <comment ref="K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</t>
        </r>
      </text>
    </comment>
  </commentList>
</comments>
</file>

<file path=xl/comments6.xml><?xml version="1.0" encoding="utf-8"?>
<comments xmlns="http://schemas.openxmlformats.org/spreadsheetml/2006/main">
  <authors>
    <author>Manuel Caravantes</author>
  </authors>
  <commentList>
    <comment ref="K43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1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75%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Manuel Caravantes:</t>
        </r>
        <r>
          <rPr>
            <sz val="9"/>
            <color indexed="81"/>
            <rFont val="Tahoma"/>
            <family val="2"/>
          </rPr>
          <t xml:space="preserve">
OBJETIVO: 3</t>
        </r>
      </text>
    </comment>
  </commentList>
</comments>
</file>

<file path=xl/sharedStrings.xml><?xml version="1.0" encoding="utf-8"?>
<sst xmlns="http://schemas.openxmlformats.org/spreadsheetml/2006/main" count="7133" uniqueCount="230">
  <si>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</si>
  <si>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</si>
  <si>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</si>
  <si>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</si>
  <si>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</si>
  <si>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</si>
  <si>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</si>
  <si>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</si>
  <si>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</si>
  <si>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</si>
  <si>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</si>
  <si>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</si>
  <si>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</si>
  <si>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</si>
  <si>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</si>
  <si>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</si>
  <si>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</si>
  <si>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</si>
  <si>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</si>
  <si>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</si>
  <si>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</si>
  <si>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</si>
  <si>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</si>
  <si>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</si>
  <si>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</si>
  <si>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</si>
  <si>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</si>
  <si>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</si>
  <si>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</si>
  <si>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</si>
  <si>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</si>
  <si>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</si>
  <si>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</si>
  <si>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</si>
  <si>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</si>
  <si>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</si>
  <si>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</si>
  <si>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máquinas con paradas productivas</t>
  </si>
  <si>
    <t>Nº de horas por parada productiva de máquinas</t>
  </si>
  <si>
    <t>Nº de O.M. planificadas frente a ejecutadas en plazo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</si>
  <si>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</si>
  <si>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</si>
  <si>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</si>
  <si>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</si>
  <si>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</si>
  <si>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</si>
  <si>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</si>
  <si>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</si>
  <si>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</si>
  <si>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</si>
  <si>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</si>
  <si>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</si>
  <si>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</si>
  <si>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</si>
  <si>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</si>
  <si>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</si>
  <si>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</si>
  <si>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</si>
  <si>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</si>
  <si>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</si>
  <si>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</si>
  <si>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</si>
  <si>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</si>
  <si>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</si>
  <si>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</si>
  <si>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</si>
  <si>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</si>
  <si>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</si>
  <si>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</si>
  <si>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</si>
  <si>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</si>
  <si>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</si>
  <si>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</si>
  <si>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</si>
  <si>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</si>
  <si>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</si>
  <si>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</si>
  <si>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</si>
  <si>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</si>
  <si>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</si>
  <si>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</si>
  <si>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</si>
  <si>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</si>
  <si>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</si>
  <si>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</si>
  <si>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</si>
  <si>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</si>
  <si>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</si>
  <si>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</si>
  <si>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</si>
  <si>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</si>
  <si>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</si>
  <si>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</si>
  <si>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</si>
  <si>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</si>
  <si>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</si>
  <si>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</si>
  <si>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</si>
  <si>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Máquinas con mayor nº de órdenes correctivas</t>
  </si>
  <si>
    <t>Nº de correctivos derivados de MTO Predictivo</t>
  </si>
  <si>
    <t>Máquina con un valor superior a 10 órdenes Trimestrales</t>
  </si>
  <si>
    <t>Número de "Paradas de máquina" Trimestral</t>
  </si>
  <si>
    <t>Número de horas de parada - Mensual</t>
  </si>
  <si>
    <t>Ordenes de mantenimiento preventivo, ejecutadas en plazo (5 días) - trimestral</t>
  </si>
  <si>
    <t>Ordenes correctivas generadas de una revisión "Predictiva"</t>
  </si>
  <si>
    <t>≤0,75</t>
  </si>
  <si>
    <t>≤ 4</t>
  </si>
  <si>
    <t>&lt;2</t>
  </si>
  <si>
    <t>N/A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</si>
  <si>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</si>
  <si>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</si>
  <si>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</si>
  <si>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</si>
  <si>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</si>
  <si>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</si>
  <si>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</si>
  <si>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</si>
  <si>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</si>
  <si>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</si>
  <si>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</si>
  <si>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</si>
  <si>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</si>
  <si>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</si>
  <si>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</si>
  <si>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</si>
  <si>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</si>
  <si>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</si>
  <si>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</si>
  <si>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</si>
  <si>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</si>
  <si>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</si>
  <si>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</si>
  <si>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</si>
  <si>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</si>
  <si>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</si>
  <si>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</si>
  <si>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</si>
  <si>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</si>
  <si>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</si>
  <si>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</si>
  <si>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</si>
  <si>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</si>
  <si>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</si>
  <si>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</si>
  <si>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</si>
  <si>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</si>
  <si>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</si>
  <si>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</si>
  <si>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</si>
  <si>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</si>
  <si>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</si>
  <si>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</si>
  <si>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</si>
  <si>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</si>
  <si>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</si>
  <si>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</si>
  <si>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</si>
  <si>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</si>
  <si>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</si>
  <si>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</si>
  <si>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</si>
  <si>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</si>
  <si>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</si>
  <si>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</si>
  <si>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</si>
  <si>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Manuel Caravantes</t>
  </si>
  <si>
    <t>JU</t>
  </si>
  <si>
    <t>N</t>
  </si>
  <si>
    <t>JUNIO</t>
  </si>
  <si>
    <t>JULIO</t>
  </si>
  <si>
    <t>AGOSTO</t>
  </si>
  <si>
    <t>SEPTIEMBRE</t>
  </si>
  <si>
    <t>OCTUBRE</t>
  </si>
  <si>
    <t>NOVIEMBRE</t>
  </si>
  <si>
    <t>DICIEMBRE</t>
  </si>
  <si>
    <t>Nº de incidentes cliente COMPIN</t>
  </si>
  <si>
    <t>PPM´s cliente COMPIN</t>
  </si>
  <si>
    <t xml:space="preserve">El 65% de los suministros del trimeste </t>
  </si>
  <si>
    <t>-</t>
  </si>
  <si>
    <t>Pdte</t>
  </si>
  <si>
    <t>Máquina con un valor superior a 10 órdenes mensuales</t>
  </si>
  <si>
    <t>Número de "Paradas de máquina" mensuales</t>
  </si>
  <si>
    <t>Ordenes de mantenimiento preventivo, ejecutadas en plazo (5 días) - mensual</t>
  </si>
  <si>
    <t>OK</t>
  </si>
  <si>
    <t xml:space="preserve"> NO OK</t>
  </si>
  <si>
    <t>NO OK</t>
  </si>
  <si>
    <t>REVISIÓN ANUAL</t>
  </si>
  <si>
    <t xml:space="preserve"> EVOLUCIÓN DE INDICADORES 2017</t>
  </si>
  <si>
    <t>RESULTADO 2017 (ACUMULADO)</t>
  </si>
  <si>
    <t>NIVEL INDICADOR 2017</t>
  </si>
  <si>
    <t xml:space="preserve">ENERO 2017 </t>
  </si>
  <si>
    <t xml:space="preserve">FEBRERO 2017 </t>
  </si>
  <si>
    <t>MARZO 2017</t>
  </si>
  <si>
    <t>ABRIL 2017</t>
  </si>
  <si>
    <t>MAYO 2017</t>
  </si>
  <si>
    <t>DICIEMBRE 2017</t>
  </si>
  <si>
    <t>NOVIEMBRE 2017</t>
  </si>
  <si>
    <t>OCTUBRE 2017</t>
  </si>
  <si>
    <t>SEPTIEMBRE 2017</t>
  </si>
  <si>
    <t>AGOSTO 2017</t>
  </si>
  <si>
    <t>JULIO 2017</t>
  </si>
  <si>
    <t>JUNIO 2017</t>
  </si>
  <si>
    <t>OK. Se decide bajar el nivel de indicador debido a los resultados del año anterior y para intentar mejorar los resultados</t>
  </si>
  <si>
    <t>Porcentaje de máquinas con mayor nº de órdenes correctivas</t>
  </si>
  <si>
    <t>Número de máquina con un valor superior a 8 órdenes mensuales</t>
  </si>
  <si>
    <t>Número de "Paradas de máquina" superior a 1 hora y que no interfiera en una entrega de piezas inmediata</t>
  </si>
  <si>
    <t xml:space="preserve">Ordenes de mantenimiento preventivo, ejecutadas en plazo (4 días) - </t>
  </si>
  <si>
    <t>Nº de correctivos derivados de MTO Preventivos</t>
  </si>
  <si>
    <t>Nº de correctivos derivados de MTO Preventivos por fallo de este</t>
  </si>
  <si>
    <t>Debido a que los meses de agosto y diciembre hacen que el indicador en el 3T y 4T no sea objetivo, este año usaremos solo para la media, los meses representativos en dichos trimestres.</t>
  </si>
  <si>
    <t>DATOS PARA INDICADORES 2017..xlsx</t>
  </si>
  <si>
    <t>\\Srvesymolin\CALIDAD\INDICADORES\2017\GRÁFICOS Y CUADRO EVOLUCIÓN INDICADORES CALIDAD 2017 Rev 5.xlsx</t>
  </si>
  <si>
    <t>Ordenes correctivas generadas de una revisión "Preventiva"</t>
  </si>
  <si>
    <t>Número de "Paradas de máquina" superior a 1 hora y que  interfiera en una entrega de piezas inmediata</t>
  </si>
  <si>
    <t>Número de "Paradas de máquina" superior a 1 hora y que interfieran en una entrega de piezas inmediatas</t>
  </si>
  <si>
    <t xml:space="preserve">Bobinado motor horno 3 días.        Poro abierto en quemador desengrase 1 días.       Rodamiento roto en tope cizalla, intervención laboriosa.       </t>
  </si>
  <si>
    <t>Bloqueo de turbina de granalladora. Intervención laboriosa.</t>
  </si>
  <si>
    <t>Problema con el quemador del horno de cata. Hasta dar con la avería.   7 días en la reparación total de la sierra de cinta. Tras su reparación, tiene que se intervenida otra vez ya que se escuchaba un ruido anómalo.</t>
  </si>
  <si>
    <t>Granalladora de tapiz. 2 intervenciones, una rodamiento de turbina roto y otra bloqueo del tapiz por una pieza en su interior, se desmonta parte de la máquina para acceder a la pieza causante del problema.</t>
  </si>
  <si>
    <t>Mes con 11 paradas de máquina</t>
  </si>
  <si>
    <t>Mes con 35 paradas de máquina</t>
  </si>
  <si>
    <t>Mejora 85</t>
  </si>
  <si>
    <t>VER MEJORA Nº 84</t>
  </si>
  <si>
    <t>Revisión anual</t>
  </si>
  <si>
    <t>facturación agosto muy inferior a lo normal</t>
  </si>
  <si>
    <t>revisión anual</t>
  </si>
  <si>
    <t>Mejora Núm.86</t>
  </si>
  <si>
    <t xml:space="preserve">Al ser el total de ventas de este més mas bajo debido a los días facturado </t>
  </si>
  <si>
    <t>PROBLEMAS CON MAGNETOTERMICO DE LA DEPURADORA</t>
  </si>
  <si>
    <t>Dpt de Mantenimiento sin responsable 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</si>
</sst>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_-* #,##0.00\ [$€-C0A]_-;\-* #,##0.00\ [$€-C0A]_-;_-* &quot;-&quot;??\ [$€-C0A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3" fillId="4" borderId="10" xfId="13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 shrinkToFit="1"/>
    </xf>
    <xf numFmtId="10" fontId="16" fillId="0" borderId="10" xfId="0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9" fontId="1" fillId="4" borderId="10" xfId="1" applyFont="1" applyFill="1" applyBorder="1" applyAlignment="1">
      <alignment horizontal="center" vertical="center"/>
    </xf>
    <xf numFmtId="9" fontId="1" fillId="0" borderId="10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9" fontId="22" fillId="0" borderId="11" xfId="1" applyNumberFormat="1" applyFont="1" applyFill="1" applyBorder="1" applyAlignment="1">
      <alignment horizontal="center" vertical="center" wrapText="1"/>
    </xf>
    <xf numFmtId="9" fontId="1" fillId="0" borderId="10" xfId="1" applyNumberFormat="1" applyFont="1" applyFill="1" applyBorder="1" applyAlignment="1">
      <alignment horizontal="center" vertical="center"/>
    </xf>
    <xf numFmtId="1" fontId="0" fillId="0" borderId="10" xfId="1" applyNumberFormat="1" applyFont="1" applyFill="1" applyBorder="1" applyAlignment="1">
      <alignment horizontal="center" vertical="center"/>
    </xf>
    <xf numFmtId="165" fontId="0" fillId="0" borderId="10" xfId="1" applyNumberFormat="1" applyFont="1" applyFill="1" applyBorder="1" applyAlignment="1">
      <alignment horizontal="center" vertical="center"/>
    </xf>
    <xf numFmtId="10" fontId="0" fillId="7" borderId="10" xfId="1" applyNumberFormat="1" applyFont="1" applyFill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 wrapText="1"/>
    </xf>
    <xf numFmtId="10" fontId="1" fillId="4" borderId="10" xfId="1" applyNumberFormat="1" applyFont="1" applyFill="1" applyBorder="1" applyAlignment="1">
      <alignment horizontal="center" vertical="center"/>
    </xf>
    <xf numFmtId="10" fontId="1" fillId="0" borderId="10" xfId="1" applyNumberFormat="1" applyFont="1" applyFill="1" applyBorder="1" applyAlignment="1">
      <alignment horizontal="center" vertical="center"/>
    </xf>
    <xf numFmtId="1" fontId="0" fillId="6" borderId="10" xfId="0" applyNumberFormat="1" applyFont="1" applyFill="1" applyBorder="1" applyAlignment="1">
      <alignment horizontal="center" vertical="center"/>
    </xf>
    <xf numFmtId="1" fontId="0" fillId="4" borderId="10" xfId="1" applyNumberFormat="1" applyFont="1" applyFill="1" applyBorder="1" applyAlignment="1">
      <alignment horizontal="center" vertical="center"/>
    </xf>
    <xf numFmtId="9" fontId="10" fillId="0" borderId="11" xfId="1" applyFont="1" applyFill="1" applyBorder="1" applyAlignment="1">
      <alignment horizontal="center" vertical="center" wrapText="1"/>
    </xf>
    <xf numFmtId="10" fontId="10" fillId="0" borderId="11" xfId="1" applyNumberFormat="1" applyFont="1" applyFill="1" applyBorder="1" applyAlignment="1">
      <alignment horizontal="center" vertical="center" wrapText="1"/>
    </xf>
    <xf numFmtId="9" fontId="13" fillId="4" borderId="10" xfId="1" applyFont="1" applyFill="1" applyBorder="1" applyAlignment="1">
      <alignment horizontal="center" vertical="center"/>
    </xf>
    <xf numFmtId="10" fontId="0" fillId="7" borderId="10" xfId="0" applyNumberFormat="1" applyFont="1" applyFill="1" applyBorder="1" applyAlignment="1">
      <alignment horizontal="center" vertical="center"/>
    </xf>
    <xf numFmtId="166" fontId="0" fillId="0" borderId="10" xfId="0" applyNumberFormat="1" applyFont="1" applyFill="1" applyBorder="1" applyAlignment="1">
      <alignment horizontal="center" vertical="center"/>
    </xf>
    <xf numFmtId="0" fontId="0" fillId="4" borderId="10" xfId="1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9" fontId="13" fillId="0" borderId="10" xfId="1" applyFont="1" applyFill="1" applyBorder="1" applyAlignment="1">
      <alignment horizontal="center" vertical="center"/>
    </xf>
    <xf numFmtId="2" fontId="28" fillId="4" borderId="10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9" fontId="0" fillId="4" borderId="1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0" fillId="4" borderId="10" xfId="0" applyNumberFormat="1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1" fontId="29" fillId="4" borderId="10" xfId="1" applyNumberFormat="1" applyFont="1" applyFill="1" applyBorder="1" applyAlignment="1">
      <alignment horizontal="center" vertical="center"/>
    </xf>
    <xf numFmtId="2" fontId="29" fillId="4" borderId="10" xfId="0" applyNumberFormat="1" applyFont="1" applyFill="1" applyBorder="1" applyAlignment="1">
      <alignment horizontal="center" vertical="center"/>
    </xf>
    <xf numFmtId="1" fontId="29" fillId="4" borderId="10" xfId="0" applyNumberFormat="1" applyFont="1" applyFill="1" applyBorder="1" applyAlignment="1">
      <alignment horizontal="center" vertical="center"/>
    </xf>
    <xf numFmtId="2" fontId="29" fillId="4" borderId="10" xfId="1" applyNumberFormat="1" applyFont="1" applyFill="1" applyBorder="1" applyAlignment="1">
      <alignment horizontal="center" vertical="center"/>
    </xf>
    <xf numFmtId="165" fontId="29" fillId="0" borderId="10" xfId="0" applyNumberFormat="1" applyFont="1" applyFill="1" applyBorder="1" applyAlignment="1">
      <alignment horizontal="center" vertic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3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13" Type="http://schemas.openxmlformats.org/officeDocument/2006/relationships/comments" Target="../comments1.xml"/><Relationship Id="rId3" Type="http://schemas.openxmlformats.org/officeDocument/2006/relationships/hyperlink" Target="DATOS%20PARA%20INDICADORES%202017..xlsx" TargetMode="External"/><Relationship Id="rId7" Type="http://schemas.openxmlformats.org/officeDocument/2006/relationships/hyperlink" Target="DATOS%20PARA%20INDICADORES%202017..xlsx" TargetMode="External"/><Relationship Id="rId12" Type="http://schemas.openxmlformats.org/officeDocument/2006/relationships/image" Target="../media/image1.emf"/><Relationship Id="rId2" Type="http://schemas.openxmlformats.org/officeDocument/2006/relationships/hyperlink" Target="DATOS%20PARA%20INDICADORES%202017..xlsx" TargetMode="External"/><Relationship Id="rId1" Type="http://schemas.openxmlformats.org/officeDocument/2006/relationships/hyperlink" Target="DATOS%20PARA%20INDICADORES%202017..xlsx" TargetMode="External"/><Relationship Id="rId6" Type="http://schemas.openxmlformats.org/officeDocument/2006/relationships/hyperlink" Target="DATOS%20PARA%20INDICADORES%202017..xlsx" TargetMode="External"/><Relationship Id="rId11" Type="http://schemas.openxmlformats.org/officeDocument/2006/relationships/oleObject" Target="../embeddings/oleObject2.bin"/><Relationship Id="rId5" Type="http://schemas.openxmlformats.org/officeDocument/2006/relationships/hyperlink" Target="file:///\\Srvesymolin\CALIDAD\INDICADORES\2017\GR&#193;FICOS%20Y%20CUADRO%20EVOLUCI&#211;N%20INDICADORES%20CALIDAD%202017%20Rev%205.xlsx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file:///\\Srvesymolin\CALIDAD\INDICADORES\2017\GR&#193;FICOS%20Y%20CUADRO%20EVOLUCI&#211;N%20INDICADORES%20CALIDAD%202017%20Rev%205.xlsx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U82"/>
  <sheetViews>
    <sheetView zoomScale="60" zoomScaleNormal="6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P19" sqref="P1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48.28515625" bestFit="1" customWidth="1"/>
    <col min="17" max="17" width="27.28515625" customWidth="1"/>
    <col min="18" max="21" width="16.42578125" customWidth="1"/>
  </cols>
  <sheetData>
    <row r="1" spans="1:21" ht="26.25" x14ac:dyDescent="0.4">
      <c r="E1" s="1" t="s">
        <v>187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92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80">
        <v>0.15</v>
      </c>
      <c r="I7" s="90"/>
      <c r="J7" s="100" t="s">
        <v>209</v>
      </c>
      <c r="K7" s="80">
        <v>0.15</v>
      </c>
      <c r="L7" s="24" t="s">
        <v>71</v>
      </c>
      <c r="M7" s="73">
        <f>AVERAGE('AÑO (LINARES) EVO'!L7)</f>
        <v>0.20630000000000001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80">
        <v>0.17</v>
      </c>
      <c r="I8" s="90"/>
      <c r="J8" s="90" t="s">
        <v>183</v>
      </c>
      <c r="K8" s="80">
        <v>0.17</v>
      </c>
      <c r="L8" s="24" t="s">
        <v>74</v>
      </c>
      <c r="M8" s="73">
        <f>AVERAGE('AÑO (LINARES) EVO'!L8)</f>
        <v>3.6900000000000002E-2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77">
        <v>0.43</v>
      </c>
      <c r="I9" s="91"/>
      <c r="J9" s="100" t="s">
        <v>209</v>
      </c>
      <c r="K9" s="77">
        <v>0.43</v>
      </c>
      <c r="L9" s="24" t="s">
        <v>74</v>
      </c>
      <c r="M9" s="73">
        <f>AVERAGE('AÑO (LINARES) EVO'!L9)</f>
        <v>0.34539999999999998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77">
        <v>2</v>
      </c>
      <c r="I10" s="21"/>
      <c r="J10" s="90" t="s">
        <v>183</v>
      </c>
      <c r="K10" s="31">
        <v>2</v>
      </c>
      <c r="L10" s="24" t="s">
        <v>71</v>
      </c>
      <c r="M10" s="132">
        <f>AVERAGE('AÑO (LINARES) EVO'!L10,'AÑO (LINARES) EVO'!O10,'AÑO (LINARES) EVO'!R10,'AÑO (LINARES) EVO'!U10)</f>
        <v>2.5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77">
        <v>30</v>
      </c>
      <c r="I11" s="21"/>
      <c r="J11" s="90" t="s">
        <v>183</v>
      </c>
      <c r="K11" s="31">
        <v>30</v>
      </c>
      <c r="L11" s="24" t="s">
        <v>71</v>
      </c>
      <c r="M11" s="64">
        <f>'AÑO (LINARES) EVO'!U11</f>
        <v>90</v>
      </c>
      <c r="N11" s="16" t="str">
        <f t="shared" si="0"/>
        <v>J</v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77">
        <v>10</v>
      </c>
      <c r="I12" s="21"/>
      <c r="J12" s="91" t="s">
        <v>183</v>
      </c>
      <c r="K12" s="31">
        <v>10</v>
      </c>
      <c r="L12" s="22" t="s">
        <v>71</v>
      </c>
      <c r="M12" s="86">
        <f>AVERAGE('AÑO (LINARES) EVO'!L12,'AÑO (LINARES) EVO'!O12,'AÑO (LINARES) EVO'!R12,'AÑO (LINARES) EVO'!U12)</f>
        <v>50.35</v>
      </c>
      <c r="N12" s="16" t="str">
        <f t="shared" si="0"/>
        <v>J</v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77">
        <v>0.02</v>
      </c>
      <c r="I13" s="21"/>
      <c r="J13" s="90" t="s">
        <v>183</v>
      </c>
      <c r="K13" s="77">
        <v>0.02</v>
      </c>
      <c r="L13" s="24" t="s">
        <v>71</v>
      </c>
      <c r="M13" s="73">
        <f>'AÑO (LINARES) EVO'!U13</f>
        <v>8.1299999999999997E-2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77">
        <v>0.85</v>
      </c>
      <c r="I14" s="21"/>
      <c r="J14" s="90" t="s">
        <v>183</v>
      </c>
      <c r="K14" s="77">
        <v>0.85</v>
      </c>
      <c r="L14" s="57" t="s">
        <v>74</v>
      </c>
      <c r="M14" s="73">
        <f>AVERAGE('AÑO (LINARES) EVO'!L14)</f>
        <v>0.81330000000000002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>
        <v>96</v>
      </c>
      <c r="J15" s="91" t="s">
        <v>183</v>
      </c>
      <c r="K15" s="31">
        <v>90</v>
      </c>
      <c r="L15" s="22" t="s">
        <v>71</v>
      </c>
      <c r="M15" s="31">
        <f>AVERAGE('AÑO (LINARES) EVO'!J15:N15)</f>
        <v>101.8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40</v>
      </c>
      <c r="I16" s="21">
        <v>19</v>
      </c>
      <c r="J16" s="90" t="s">
        <v>183</v>
      </c>
      <c r="K16" s="31">
        <v>15</v>
      </c>
      <c r="L16" s="22" t="s">
        <v>74</v>
      </c>
      <c r="M16" s="31">
        <f>AVERAGE('AÑO (LINARES) EVO'!J16:N16)</f>
        <v>3.12</v>
      </c>
      <c r="N16" s="16" t="str">
        <f t="shared" si="0"/>
        <v>J</v>
      </c>
      <c r="O16" s="4"/>
      <c r="P16" s="70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>
        <v>558.34</v>
      </c>
      <c r="J17" s="90" t="s">
        <v>183</v>
      </c>
      <c r="K17" s="31">
        <v>450</v>
      </c>
      <c r="L17" s="22" t="s">
        <v>71</v>
      </c>
      <c r="M17" s="67">
        <f>AVERAGE('AÑO (LINARES) EVO'!J17:U17)</f>
        <v>549.32545096019203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92">
        <v>55.8</v>
      </c>
      <c r="J18" s="93" t="s">
        <v>184</v>
      </c>
      <c r="K18" s="31">
        <v>55</v>
      </c>
      <c r="L18" s="22" t="s">
        <v>74</v>
      </c>
      <c r="M18" s="71">
        <f>AVERAGE('AÑO (LINARES) EVO'!L18,'AÑO (LINARES) EVO'!O18,'AÑO (LINARES) EVO'!R18,'AÑO (LINARES) EVO'!U18)</f>
        <v>0.52496507532056935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>
        <v>85</v>
      </c>
      <c r="I19" s="21">
        <v>91</v>
      </c>
      <c r="J19" s="90" t="s">
        <v>183</v>
      </c>
      <c r="K19" s="71">
        <v>0.85</v>
      </c>
      <c r="L19" s="22" t="s">
        <v>71</v>
      </c>
      <c r="M19" s="69">
        <f>AVERAGE('AÑO (LINARES) EVO'!J19:U19)</f>
        <v>0.90606666666666669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>
        <v>100</v>
      </c>
      <c r="I20" s="21">
        <v>103.31</v>
      </c>
      <c r="J20" s="90" t="s">
        <v>183</v>
      </c>
      <c r="K20" s="31">
        <v>100</v>
      </c>
      <c r="L20" s="22" t="s">
        <v>71</v>
      </c>
      <c r="M20" s="31">
        <f>AVERAGE('AÑO (LINARES) EVO'!J20:U20)</f>
        <v>103.77499999999999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225</v>
      </c>
      <c r="I21" s="21">
        <v>143.25</v>
      </c>
      <c r="J21" s="91" t="s">
        <v>183</v>
      </c>
      <c r="K21" s="31">
        <v>225</v>
      </c>
      <c r="L21" s="22" t="s">
        <v>74</v>
      </c>
      <c r="M21" s="125">
        <f>AVERAGE('AÑO (LINARES) EVO'!J21:U21)</f>
        <v>135.22333333333333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>
        <v>100</v>
      </c>
      <c r="J22" s="90" t="s">
        <v>183</v>
      </c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>
        <v>0</v>
      </c>
      <c r="J23" s="90" t="s">
        <v>183</v>
      </c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>
        <v>90</v>
      </c>
      <c r="I24" s="21">
        <v>100</v>
      </c>
      <c r="J24" s="91" t="s">
        <v>183</v>
      </c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>
        <v>90</v>
      </c>
      <c r="I25" s="21">
        <v>100</v>
      </c>
      <c r="J25" s="90" t="s">
        <v>183</v>
      </c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>
        <v>0</v>
      </c>
      <c r="J26" s="90" t="s">
        <v>183</v>
      </c>
      <c r="K26" s="62">
        <v>0.1</v>
      </c>
      <c r="L26" s="24" t="s">
        <v>74</v>
      </c>
      <c r="M26" s="31">
        <f>AVERAGE('AÑO (LINARES) EVO'!J26:U26)</f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>
        <v>1</v>
      </c>
      <c r="J27" s="91" t="s">
        <v>183</v>
      </c>
      <c r="K27" s="31">
        <v>2</v>
      </c>
      <c r="L27" s="24" t="s">
        <v>74</v>
      </c>
      <c r="M27" s="125">
        <f>AVERAGE('AÑO (LINARES) EVO'!J27:U27)</f>
        <v>1.3333333333333333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>
        <v>9.19</v>
      </c>
      <c r="J28" s="90" t="s">
        <v>183</v>
      </c>
      <c r="K28" s="31">
        <v>6</v>
      </c>
      <c r="L28" s="24" t="s">
        <v>71</v>
      </c>
      <c r="M28" s="125">
        <f>AVERAGE('AÑO (LINARES) EVO'!J28:U28)</f>
        <v>8.7200000000000006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>
        <v>0</v>
      </c>
      <c r="J29" s="90" t="s">
        <v>183</v>
      </c>
      <c r="K29" s="31">
        <v>6</v>
      </c>
      <c r="L29" s="24" t="s">
        <v>74</v>
      </c>
      <c r="M29" s="125">
        <f>AVERAGE('AÑO (LINARES) EVO'!J29:U29)</f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91" t="s">
        <v>183</v>
      </c>
      <c r="K30" s="60">
        <v>99.999999990000006</v>
      </c>
      <c r="L30" s="40" t="s">
        <v>71</v>
      </c>
      <c r="M30" s="31">
        <f>AVERAGE('AÑO (LINARES) EVO'!J30:U30)</f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90" t="s">
        <v>183</v>
      </c>
      <c r="K31" s="61">
        <v>9.9999999999999998E-13</v>
      </c>
      <c r="L31" s="41" t="s">
        <v>74</v>
      </c>
      <c r="M31" s="69">
        <f>AVERAGE('AÑO (LINARES) EVO'!J31:U31)</f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>
        <v>100</v>
      </c>
      <c r="J32" s="90" t="s">
        <v>183</v>
      </c>
      <c r="K32" s="63">
        <v>0.85</v>
      </c>
      <c r="L32" s="27" t="s">
        <v>71</v>
      </c>
      <c r="M32" s="69">
        <f>AVERAGE('AÑO (LINARES) EVO'!J32:U32)</f>
        <v>0.99083333333333334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>
        <v>97.625</v>
      </c>
      <c r="J33" s="91" t="s">
        <v>183</v>
      </c>
      <c r="K33" s="63">
        <v>0.85</v>
      </c>
      <c r="L33" s="24" t="s">
        <v>71</v>
      </c>
      <c r="M33" s="69">
        <f>AVERAGE('AÑO (LINARES) EVO'!J33:U33)</f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35</v>
      </c>
      <c r="I34" s="21">
        <v>28.09</v>
      </c>
      <c r="J34" s="90" t="s">
        <v>183</v>
      </c>
      <c r="K34" s="69">
        <v>0.35</v>
      </c>
      <c r="L34" s="24" t="s">
        <v>74</v>
      </c>
      <c r="M34" s="69">
        <f>AVERAGE('AÑO (LINARES) EVO'!L34,'AÑO (LINARES) EVO'!O34,'AÑO (LINARES) EVO'!R34,'AÑO (LINARES) EVO'!U34)</f>
        <v>0.28302499999999997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>
        <v>7.0699999999999999E-2</v>
      </c>
      <c r="J35" s="90" t="s">
        <v>183</v>
      </c>
      <c r="K35" s="58">
        <v>15</v>
      </c>
      <c r="L35" s="24" t="s">
        <v>74</v>
      </c>
      <c r="M35" s="71">
        <f>AVERAGE('AÑO (LINARES) EVO'!J35:U35)</f>
        <v>7.1041666666666656E-2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>
        <v>56.02</v>
      </c>
      <c r="J36" s="91" t="s">
        <v>183</v>
      </c>
      <c r="K36" s="58">
        <v>60</v>
      </c>
      <c r="L36" s="24" t="s">
        <v>74</v>
      </c>
      <c r="M36" s="71">
        <f>AVERAGE('AÑO (LINARES) EVO'!L36,'AÑO (LINARES) EVO'!O36,'AÑO (LINARES) EVO'!R36,'AÑO (LINARES) EVO'!U36)</f>
        <v>0.49567499999999998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>
        <v>0</v>
      </c>
      <c r="J37" s="90" t="s">
        <v>183</v>
      </c>
      <c r="K37" s="58">
        <v>4</v>
      </c>
      <c r="L37" s="24" t="s">
        <v>74</v>
      </c>
      <c r="M37" s="79">
        <f>AVERAGE('AÑO (LINARES) EVO'!J37:U37)</f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>
        <v>0</v>
      </c>
      <c r="J38" s="90" t="s">
        <v>183</v>
      </c>
      <c r="K38" s="62">
        <v>0.1</v>
      </c>
      <c r="L38" s="24" t="s">
        <v>74</v>
      </c>
      <c r="M38" s="79">
        <f>AVERAGE('AÑO (LINARES) EVO'!J38:U38)</f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>
        <v>1.61</v>
      </c>
      <c r="J39" s="91" t="s">
        <v>183</v>
      </c>
      <c r="K39" s="58">
        <v>6</v>
      </c>
      <c r="L39" s="24" t="s">
        <v>74</v>
      </c>
      <c r="M39" s="79">
        <f>AVERAGE('AÑO (LINARES) EVO'!L39,'AÑO (LINARES) EVO'!O39,'AÑO (LINARES) EVO'!R39,'AÑO (LINARES) EVO'!U39)</f>
        <v>2.0774999999999998E-2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>
        <v>0.67500000000000004</v>
      </c>
      <c r="J40" s="90" t="s">
        <v>183</v>
      </c>
      <c r="K40" s="31">
        <v>0.5</v>
      </c>
      <c r="L40" s="40" t="s">
        <v>71</v>
      </c>
      <c r="M40" s="58">
        <f>'AÑO (LINARES) EVO'!U40</f>
        <v>0.74099999999999999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>
        <v>0.215</v>
      </c>
      <c r="J41" s="90" t="s">
        <v>183</v>
      </c>
      <c r="K41" s="31">
        <v>1</v>
      </c>
      <c r="L41" s="24" t="s">
        <v>74</v>
      </c>
      <c r="M41" s="58">
        <f>'AÑO (LINARES) EVO'!U41</f>
        <v>0.02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>
        <v>12</v>
      </c>
      <c r="I42" s="21">
        <v>0</v>
      </c>
      <c r="J42" s="91" t="s">
        <v>183</v>
      </c>
      <c r="K42" s="34">
        <v>1</v>
      </c>
      <c r="L42" s="24" t="s">
        <v>74</v>
      </c>
      <c r="M42" s="69">
        <f>AVERAGE('AÑO (LINARES) EVO'!J42:U42)</f>
        <v>0</v>
      </c>
      <c r="N42" s="16" t="str">
        <f t="shared" ref="N42:N46" si="1">IF(K42="",IF(M42="","",IF(L42="MIN",IF(M42=J42,"K",IF(M42&lt;J42,"L","J")),IF(M42=J42,"K",IF(M42&gt;J42,"L","J")))),IF(M42="","",IF(L42="MIN",IF(M42=K42,"K",IF(M42&lt;K42,"L","J")),IF(M42=K42,"K",IF(M42&gt;K42,"L","J")))))</f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>
        <v>24</v>
      </c>
      <c r="I43" s="93">
        <v>48</v>
      </c>
      <c r="J43" s="94" t="s">
        <v>185</v>
      </c>
      <c r="K43" s="34">
        <v>2</v>
      </c>
      <c r="L43" s="24" t="s">
        <v>74</v>
      </c>
      <c r="M43" s="62">
        <f>AVERAGE('AÑO (LINARES) EVO'!J43:U43)</f>
        <v>2.5833333333333335</v>
      </c>
      <c r="N43" s="16" t="str">
        <f t="shared" si="1"/>
        <v>L</v>
      </c>
      <c r="O43" s="4"/>
      <c r="P43" s="70" t="s">
        <v>229</v>
      </c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>
        <v>24</v>
      </c>
      <c r="I44" s="93">
        <v>29.1</v>
      </c>
      <c r="J44" s="94" t="s">
        <v>184</v>
      </c>
      <c r="K44" s="34">
        <v>2</v>
      </c>
      <c r="L44" s="24" t="s">
        <v>74</v>
      </c>
      <c r="M44" s="67">
        <f>AVERAGE('AÑO (LINARES) EVO'!J44:U44)</f>
        <v>12.409999999999998</v>
      </c>
      <c r="N44" s="16" t="str">
        <f t="shared" si="1"/>
        <v>L</v>
      </c>
      <c r="O44" s="4"/>
      <c r="P44" s="70" t="s">
        <v>229</v>
      </c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>
        <v>60</v>
      </c>
      <c r="I45" s="21">
        <v>59.14</v>
      </c>
      <c r="J45" s="91" t="s">
        <v>183</v>
      </c>
      <c r="K45" s="63">
        <v>0.6</v>
      </c>
      <c r="L45" s="24" t="s">
        <v>71</v>
      </c>
      <c r="M45" s="69">
        <f>AVERAGE('AÑO (LINARES) EVO'!J45:U45)</f>
        <v>0.76082499999999997</v>
      </c>
      <c r="N45" s="16" t="str">
        <f t="shared" si="1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>
        <v>60</v>
      </c>
      <c r="I46" s="93">
        <v>9</v>
      </c>
      <c r="J46" s="94" t="s">
        <v>184</v>
      </c>
      <c r="K46" s="31">
        <v>5</v>
      </c>
      <c r="L46" s="24" t="s">
        <v>74</v>
      </c>
      <c r="M46" s="69">
        <f>AVERAGE('AÑO (LINARES) EVO'!J46:U46)</f>
        <v>0</v>
      </c>
      <c r="N46" s="16" t="str">
        <f t="shared" si="1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120.6</v>
      </c>
      <c r="J47" s="90" t="s">
        <v>183</v>
      </c>
      <c r="K47" s="34">
        <v>200</v>
      </c>
      <c r="L47" s="24" t="s">
        <v>74</v>
      </c>
      <c r="M47" s="31">
        <f>AVERAGE('AÑO (LINARES) EVO'!J47:U47)</f>
        <v>84.25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101" t="s">
        <v>202</v>
      </c>
      <c r="K48" s="34">
        <v>7000</v>
      </c>
      <c r="L48" s="24" t="s">
        <v>74</v>
      </c>
      <c r="M48" s="31">
        <f>AVERAGE('AÑO (LINARES) EVO'!J48:U48)</f>
        <v>2495.7208333333333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9</v>
      </c>
      <c r="I49" s="21">
        <v>6</v>
      </c>
      <c r="J49" s="90" t="s">
        <v>183</v>
      </c>
      <c r="K49" s="31">
        <v>8</v>
      </c>
      <c r="L49" s="24" t="s">
        <v>74</v>
      </c>
      <c r="M49" s="31">
        <f>SUM('AÑO (LINARES) EVO'!J49:U49)</f>
        <v>4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3.7</v>
      </c>
      <c r="J50" s="90" t="s">
        <v>183</v>
      </c>
      <c r="K50" s="31">
        <v>20</v>
      </c>
      <c r="L50" s="24" t="s">
        <v>74</v>
      </c>
      <c r="M50" s="31">
        <f>SUM('AÑO (LINARES) EVO'!J50:U50)</f>
        <v>3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91" t="s">
        <v>183</v>
      </c>
      <c r="K51" s="31">
        <v>10</v>
      </c>
      <c r="L51" s="24" t="s">
        <v>74</v>
      </c>
      <c r="M51" s="31">
        <f>SUM('AÑO (LINARES) EVO'!J51:U51)</f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90" t="s">
        <v>183</v>
      </c>
      <c r="K52" s="31">
        <v>20</v>
      </c>
      <c r="L52" s="24" t="s">
        <v>74</v>
      </c>
      <c r="M52" s="31">
        <f>AVERAGE('AÑO (LINARES) EVO'!J52:U52)</f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90" t="s">
        <v>183</v>
      </c>
      <c r="K53" s="31">
        <v>10</v>
      </c>
      <c r="L53" s="24" t="s">
        <v>74</v>
      </c>
      <c r="M53" s="31">
        <f>SUM('AÑO (LINARES) EVO'!J53:U53)</f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91" t="s">
        <v>183</v>
      </c>
      <c r="K54" s="31">
        <v>20</v>
      </c>
      <c r="L54" s="24" t="s">
        <v>74</v>
      </c>
      <c r="M54" s="31">
        <f>AVERAGE('AÑO (LINARES) EVO'!J54:U54)</f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90" t="s">
        <v>183</v>
      </c>
      <c r="K55" s="31">
        <v>10</v>
      </c>
      <c r="L55" s="24" t="s">
        <v>74</v>
      </c>
      <c r="M55" s="31">
        <f>SUM('AÑO (LINARES) EVO'!J55:U55)</f>
        <v>1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90" t="s">
        <v>183</v>
      </c>
      <c r="K56" s="31">
        <v>20</v>
      </c>
      <c r="L56" s="24" t="s">
        <v>74</v>
      </c>
      <c r="M56" s="31">
        <f>AVERAGE('AÑO (LINARES) EVO'!J56:U56)</f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1.6400000000000001E-2</v>
      </c>
      <c r="J57" s="91" t="s">
        <v>183</v>
      </c>
      <c r="K57" s="72">
        <v>0.02</v>
      </c>
      <c r="L57" s="24" t="s">
        <v>74</v>
      </c>
      <c r="M57" s="71">
        <f>AVERAGE('AÑO (LINARES) EVO'!J57:U57)</f>
        <v>7.0500000000000007E-3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1.6999999999999999E-3</v>
      </c>
      <c r="J58" s="90" t="s">
        <v>183</v>
      </c>
      <c r="K58" s="71">
        <v>2.5000000000000001E-3</v>
      </c>
      <c r="L58" s="24" t="s">
        <v>74</v>
      </c>
      <c r="M58" s="71">
        <f>AVERAGE('AÑO (LINARES) EVO'!J58:U58)</f>
        <v>7.9166666666666665E-4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90" t="s">
        <v>183</v>
      </c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91" t="s">
        <v>183</v>
      </c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90" t="s">
        <v>183</v>
      </c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90" t="s">
        <v>183</v>
      </c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91" t="s">
        <v>183</v>
      </c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2">
    <mergeCell ref="M6:N6"/>
    <mergeCell ref="F3:G4"/>
  </mergeCells>
  <conditionalFormatting sqref="N7:N6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N7:N63">
    <cfRule type="cellIs" dxfId="3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rgb="FF00B0F0"/>
    <pageSetUpPr fitToPage="1"/>
  </sheetPr>
  <dimension ref="A1:U82"/>
  <sheetViews>
    <sheetView zoomScale="130" zoomScaleNormal="130" workbookViewId="0">
      <pane xSplit="1" ySplit="6" topLeftCell="M31" activePane="bottomRight" state="frozen"/>
      <selection pane="topRight" activeCell="B1" sqref="B1"/>
      <selection pane="bottomLeft" activeCell="A7" sqref="A7"/>
      <selection pane="bottomRight" activeCell="M35" sqref="M35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170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104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1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120">
        <v>416.40446808510637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60.16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63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63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71">
        <v>7.1400000000000005E-2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3.18</v>
      </c>
      <c r="N44" s="16" t="str">
        <f t="shared" si="0"/>
        <v>L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0.71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27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2819.43</v>
      </c>
      <c r="N48" s="16" t="str">
        <f t="shared" si="0"/>
        <v>J</v>
      </c>
      <c r="O48" s="4"/>
      <c r="P48" s="97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3">
        <v>1.09E-2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77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N7:N6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rgb="FF00B0F0"/>
    <pageSetUpPr fitToPage="1"/>
  </sheetPr>
  <dimension ref="A1:U82"/>
  <sheetViews>
    <sheetView zoomScale="106" zoomScaleNormal="106" workbookViewId="0">
      <pane xSplit="1" ySplit="6" topLeftCell="M32" activePane="bottomRight" state="frozen"/>
      <selection pane="topRight" activeCell="B1" sqref="B1"/>
      <selection pane="bottomLeft" activeCell="A7" sqref="A7"/>
      <selection pane="bottomRight" activeCell="M36" sqref="M36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6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171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118">
        <v>0.15</v>
      </c>
      <c r="I7" s="20"/>
      <c r="J7" s="20"/>
      <c r="K7" s="80">
        <v>0.15</v>
      </c>
      <c r="L7" s="24" t="s">
        <v>71</v>
      </c>
      <c r="M7" s="81">
        <v>0.23419999999999999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81">
        <v>3.9100000000000003E-2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33">
        <v>0.4395</v>
      </c>
      <c r="N9" s="16" t="str">
        <f t="shared" si="0"/>
        <v>L</v>
      </c>
      <c r="O9" s="4"/>
      <c r="P9" s="70" t="s">
        <v>224</v>
      </c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2</v>
      </c>
      <c r="N10" s="16" t="str">
        <f t="shared" si="0"/>
        <v>K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225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87.5</v>
      </c>
      <c r="N12" s="16" t="str">
        <f t="shared" si="0"/>
        <v>J</v>
      </c>
      <c r="O12" s="4"/>
      <c r="P12" s="4" t="s">
        <v>226</v>
      </c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33">
        <v>0.81159999999999999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105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120">
        <v>508.96697061803445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123">
        <v>0.55000000000000004</v>
      </c>
      <c r="I18" s="39"/>
      <c r="J18" s="65"/>
      <c r="K18" s="77">
        <v>0.55000000000000004</v>
      </c>
      <c r="L18" s="22" t="s">
        <v>74</v>
      </c>
      <c r="M18" s="77">
        <v>0.52380000000000004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87.1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107.4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157.91999999999999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63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63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71">
        <v>0.31790000000000002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71">
        <v>7.1400000000000005E-2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77">
        <v>0.47399999999999998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17">
        <v>0.06</v>
      </c>
      <c r="I39" s="21"/>
      <c r="J39" s="21"/>
      <c r="K39" s="58">
        <v>6</v>
      </c>
      <c r="L39" s="24" t="s">
        <v>74</v>
      </c>
      <c r="M39" s="96">
        <v>9.1000000000000004E-3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4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59.62</v>
      </c>
      <c r="N44" s="16" t="str">
        <f t="shared" si="0"/>
        <v>L</v>
      </c>
      <c r="O44" s="4"/>
      <c r="P44" s="70" t="s">
        <v>228</v>
      </c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0.88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88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1485.16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71">
        <v>9.2999999999999992E-3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69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11" priority="2" operator="equal">
      <formula>"L"</formula>
    </cfRule>
    <cfRule type="cellIs" dxfId="10" priority="3" operator="equal">
      <formula>"J"</formula>
    </cfRule>
  </conditionalFormatting>
  <conditionalFormatting sqref="N7:N63">
    <cfRule type="cellIs" dxfId="9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rgb="FF00B0F0"/>
    <pageSetUpPr fitToPage="1"/>
  </sheetPr>
  <dimension ref="A1:U82"/>
  <sheetViews>
    <sheetView zoomScale="112" zoomScaleNormal="112" workbookViewId="0">
      <pane xSplit="1" ySplit="6" topLeftCell="M34" activePane="bottomRight" state="frozen"/>
      <selection pane="topRight" activeCell="B1" sqref="B1"/>
      <selection pane="bottomLeft" activeCell="A7" sqref="A7"/>
      <selection pane="bottomRight" activeCell="M35" sqref="M35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172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105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120">
        <v>612.62885455776461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89.2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102.8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144.27000000000001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67">
        <v>7.1999999999999995E-2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5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6.53</v>
      </c>
      <c r="N44" s="16" t="str">
        <f t="shared" si="0"/>
        <v>L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77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1991.21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1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3">
        <v>9.4000000000000004E-3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3">
        <v>8.0000000000000004E-4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N7:N6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rgb="FF00B0F0"/>
    <pageSetUpPr fitToPage="1"/>
  </sheetPr>
  <dimension ref="A1:U82"/>
  <sheetViews>
    <sheetView zoomScale="106" zoomScaleNormal="106" workbookViewId="0">
      <pane xSplit="1" ySplit="6" topLeftCell="M28" activePane="bottomRight" state="frozen"/>
      <selection pane="topRight" activeCell="B1" sqref="B1"/>
      <selection pane="bottomLeft" activeCell="A7" sqref="A7"/>
      <selection pane="bottomRight" activeCell="M35" sqref="M35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173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120">
        <v>652.8495526438536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167</v>
      </c>
      <c r="J19" s="21"/>
      <c r="K19" s="31">
        <v>85</v>
      </c>
      <c r="L19" s="22" t="s">
        <v>71</v>
      </c>
      <c r="M19" s="31">
        <v>92.4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127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71">
        <v>7.3599999999999999E-2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3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2.67</v>
      </c>
      <c r="N44" s="16" t="str">
        <f t="shared" si="0"/>
        <v>L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0.61</v>
      </c>
      <c r="N45" s="16" t="str">
        <f t="shared" si="0"/>
        <v>L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112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957.06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3">
        <v>4.7000000000000002E-3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3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5" priority="2" operator="equal">
      <formula>"L"</formula>
    </cfRule>
    <cfRule type="cellIs" dxfId="4" priority="3" operator="equal">
      <formula>"J"</formula>
    </cfRule>
  </conditionalFormatting>
  <conditionalFormatting sqref="N7:N63">
    <cfRule type="cellIs" dxfId="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tabColor rgb="FF00B0F0"/>
    <pageSetUpPr fitToPage="1"/>
  </sheetPr>
  <dimension ref="A1:U82"/>
  <sheetViews>
    <sheetView zoomScale="70" zoomScaleNormal="70" workbookViewId="0">
      <pane xSplit="1" ySplit="6" topLeftCell="M19" activePane="bottomRight" state="frozen"/>
      <selection pane="topRight" activeCell="B1" sqref="B1"/>
      <selection pane="bottomLeft" activeCell="A7" sqref="A7"/>
      <selection pane="bottomRight" activeCell="R31" sqref="R31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174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81">
        <v>0.31969999999999998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81">
        <v>3.2399999999999998E-2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33">
        <v>0.33539999999999998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>
        <v>90</v>
      </c>
      <c r="N11" s="16" t="str">
        <f t="shared" si="0"/>
        <v>J</v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60</v>
      </c>
      <c r="N12" s="16" t="str">
        <f t="shared" si="0"/>
        <v>J</v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33">
        <v>8.1299999999999997E-2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33">
        <v>0.78939999999999999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102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393.03856562922869</v>
      </c>
      <c r="N17" s="16" t="str">
        <f t="shared" si="0"/>
        <v>L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0.54900000000000004</v>
      </c>
      <c r="L18" s="22" t="s">
        <v>74</v>
      </c>
      <c r="M18" s="33">
        <v>0.55379999999999996</v>
      </c>
      <c r="N18" s="16" t="str">
        <f>IF(K18="",IF(M18="","",IF(L18="MIN",IF(M18=J18,"K",IF(M18&lt;J18,"L","J")),IF(M18=J18,"K",IF(M18&gt;J18,"L","J")))),IF(M18="","",IF(L18="MIN",IF(M18=K18,"K",IF(M18&lt;K18,"L","J")),IF(M18=K18,"K",IF(M18&gt;K18,"L","J")))))</f>
        <v>L</v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107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92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8.7200000000000006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33">
        <v>0.89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33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71">
        <v>0.22040000000000001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71">
        <v>7.4300000000000005E-2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71">
        <v>0.48370000000000002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16">
        <v>0.06</v>
      </c>
      <c r="I39" s="21"/>
      <c r="J39" s="21"/>
      <c r="K39" s="58">
        <v>6</v>
      </c>
      <c r="L39" s="24" t="s">
        <v>74</v>
      </c>
      <c r="M39" s="96">
        <v>1.12E-2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0.74099999999999999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0.02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0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0.79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66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1438.66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1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3">
        <v>1.5100000000000001E-2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3">
        <v>6.4000000000000003E-3</v>
      </c>
      <c r="N58" s="16" t="str">
        <f t="shared" si="0"/>
        <v>J</v>
      </c>
      <c r="O58" s="4"/>
      <c r="P58" s="126" t="s">
        <v>227</v>
      </c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77">
        <v>1</v>
      </c>
      <c r="L60" s="24" t="s">
        <v>71</v>
      </c>
      <c r="M60" s="77">
        <v>1</v>
      </c>
      <c r="N60" s="16" t="str">
        <f t="shared" si="0"/>
        <v>K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77">
        <v>1</v>
      </c>
      <c r="L61" s="24" t="s">
        <v>71</v>
      </c>
      <c r="M61" s="77">
        <v>1</v>
      </c>
      <c r="N61" s="16" t="str">
        <f t="shared" si="0"/>
        <v>K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N7:N6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00B0F0"/>
    <pageSetUpPr fitToPage="1"/>
  </sheetPr>
  <dimension ref="A1:V82"/>
  <sheetViews>
    <sheetView tabSelected="1" zoomScale="70" zoomScaleNormal="7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N44" sqref="N44"/>
    </sheetView>
  </sheetViews>
  <sheetFormatPr baseColWidth="10" defaultRowHeight="15" x14ac:dyDescent="0.25"/>
  <cols>
    <col min="1" max="1" width="58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8" width="20.42578125" customWidth="1"/>
    <col min="9" max="9" width="14.140625" customWidth="1"/>
    <col min="10" max="16" width="16.28515625" customWidth="1"/>
    <col min="17" max="17" width="15.42578125" customWidth="1"/>
    <col min="18" max="18" width="16.7109375" customWidth="1"/>
    <col min="19" max="21" width="16.28515625" customWidth="1"/>
    <col min="22" max="22" width="39.140625" bestFit="1" customWidth="1"/>
  </cols>
  <sheetData>
    <row r="1" spans="1:22" ht="26.25" x14ac:dyDescent="0.4">
      <c r="E1" s="1" t="s">
        <v>187</v>
      </c>
      <c r="F1" s="1"/>
      <c r="G1" s="1"/>
      <c r="H1" t="s">
        <v>0</v>
      </c>
      <c r="I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H2" t="s">
        <v>2</v>
      </c>
      <c r="I2" t="s">
        <v>3</v>
      </c>
    </row>
    <row r="3" spans="1:22" x14ac:dyDescent="0.25">
      <c r="F3" s="130" t="s">
        <v>92</v>
      </c>
      <c r="G3" s="130"/>
      <c r="H3" t="s">
        <v>4</v>
      </c>
      <c r="I3" s="38">
        <v>5</v>
      </c>
    </row>
    <row r="4" spans="1:22" x14ac:dyDescent="0.25">
      <c r="F4" s="130"/>
      <c r="G4" s="130"/>
    </row>
    <row r="5" spans="1:22" ht="15.75" thickBot="1" x14ac:dyDescent="0.3"/>
    <row r="6" spans="1:22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189</v>
      </c>
      <c r="I6" s="6" t="s">
        <v>62</v>
      </c>
      <c r="J6" s="68" t="s">
        <v>190</v>
      </c>
      <c r="K6" s="68" t="s">
        <v>191</v>
      </c>
      <c r="L6" s="68" t="s">
        <v>192</v>
      </c>
      <c r="M6" s="68" t="s">
        <v>193</v>
      </c>
      <c r="N6" s="68" t="s">
        <v>194</v>
      </c>
      <c r="O6" s="68" t="s">
        <v>201</v>
      </c>
      <c r="P6" s="68" t="s">
        <v>200</v>
      </c>
      <c r="Q6" s="68" t="s">
        <v>199</v>
      </c>
      <c r="R6" s="68" t="s">
        <v>198</v>
      </c>
      <c r="S6" s="68" t="s">
        <v>197</v>
      </c>
      <c r="T6" s="68" t="s">
        <v>196</v>
      </c>
      <c r="U6" s="68" t="s">
        <v>195</v>
      </c>
      <c r="V6" s="6" t="s">
        <v>63</v>
      </c>
    </row>
    <row r="7" spans="1:22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80">
        <v>0.15</v>
      </c>
      <c r="I7" s="24" t="s">
        <v>71</v>
      </c>
      <c r="J7" s="30" t="s">
        <v>178</v>
      </c>
      <c r="K7" s="30" t="s">
        <v>178</v>
      </c>
      <c r="L7" s="73">
        <f>'MARZO 17'!M7</f>
        <v>0.20630000000000001</v>
      </c>
      <c r="M7" s="30" t="s">
        <v>178</v>
      </c>
      <c r="N7" s="30" t="s">
        <v>178</v>
      </c>
      <c r="O7" s="73">
        <f>'JUNIO 17'!M7</f>
        <v>0.2019</v>
      </c>
      <c r="P7" s="30" t="s">
        <v>178</v>
      </c>
      <c r="Q7" s="30" t="s">
        <v>178</v>
      </c>
      <c r="R7" s="73">
        <f>'SEPTIEMBRE 17'!M7</f>
        <v>0.23419999999999999</v>
      </c>
      <c r="S7" s="30" t="s">
        <v>178</v>
      </c>
      <c r="T7" s="30" t="s">
        <v>178</v>
      </c>
      <c r="U7" s="73">
        <f>'DICIEMBRE 17'!M7</f>
        <v>0.31969999999999998</v>
      </c>
      <c r="V7" s="95" t="s">
        <v>210</v>
      </c>
    </row>
    <row r="8" spans="1:22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80">
        <v>0.17</v>
      </c>
      <c r="I8" s="24" t="s">
        <v>74</v>
      </c>
      <c r="J8" s="30" t="s">
        <v>178</v>
      </c>
      <c r="K8" s="30" t="s">
        <v>178</v>
      </c>
      <c r="L8" s="83">
        <f>'MARZO 17'!M8</f>
        <v>3.6900000000000002E-2</v>
      </c>
      <c r="M8" s="30" t="s">
        <v>178</v>
      </c>
      <c r="N8" s="30" t="s">
        <v>178</v>
      </c>
      <c r="O8" s="81">
        <f>'JUNIO 17'!M8</f>
        <v>3.6700000000000003E-2</v>
      </c>
      <c r="P8" s="30" t="s">
        <v>178</v>
      </c>
      <c r="Q8" s="30" t="s">
        <v>178</v>
      </c>
      <c r="R8" s="73">
        <f>'SEPTIEMBRE 17'!M8</f>
        <v>3.9100000000000003E-2</v>
      </c>
      <c r="S8" s="30" t="s">
        <v>178</v>
      </c>
      <c r="T8" s="30" t="s">
        <v>178</v>
      </c>
      <c r="U8" s="73">
        <f>'DICIEMBRE 17'!M8</f>
        <v>3.2399999999999998E-2</v>
      </c>
      <c r="V8" s="95" t="s">
        <v>210</v>
      </c>
    </row>
    <row r="9" spans="1:22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77">
        <v>0.43</v>
      </c>
      <c r="I9" s="24" t="s">
        <v>74</v>
      </c>
      <c r="J9" s="30" t="s">
        <v>178</v>
      </c>
      <c r="K9" s="30" t="s">
        <v>178</v>
      </c>
      <c r="L9" s="73">
        <f>'MARZO 17'!M9</f>
        <v>0.34539999999999998</v>
      </c>
      <c r="M9" s="30" t="s">
        <v>178</v>
      </c>
      <c r="N9" s="30" t="s">
        <v>178</v>
      </c>
      <c r="O9" s="73">
        <f>'JUNIO 17'!M9</f>
        <v>0.3337</v>
      </c>
      <c r="P9" s="30" t="s">
        <v>178</v>
      </c>
      <c r="Q9" s="30" t="s">
        <v>178</v>
      </c>
      <c r="R9" s="119">
        <f>'SEPTIEMBRE 17'!M9</f>
        <v>0.4395</v>
      </c>
      <c r="S9" s="30" t="s">
        <v>178</v>
      </c>
      <c r="T9" s="30" t="s">
        <v>178</v>
      </c>
      <c r="U9" s="73">
        <f>'DICIEMBRE 17'!M9</f>
        <v>0.33539999999999998</v>
      </c>
      <c r="V9" s="95" t="s">
        <v>210</v>
      </c>
    </row>
    <row r="10" spans="1:22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31">
        <v>2</v>
      </c>
      <c r="I10" s="24" t="s">
        <v>71</v>
      </c>
      <c r="J10" s="30" t="s">
        <v>178</v>
      </c>
      <c r="K10" s="30" t="s">
        <v>178</v>
      </c>
      <c r="L10" s="30">
        <f>'MARZO 17'!M10</f>
        <v>2</v>
      </c>
      <c r="M10" s="30" t="s">
        <v>178</v>
      </c>
      <c r="N10" s="30" t="s">
        <v>178</v>
      </c>
      <c r="O10" s="62">
        <f>'JUNIO 17'!M10</f>
        <v>3</v>
      </c>
      <c r="P10" s="30" t="s">
        <v>178</v>
      </c>
      <c r="Q10" s="30" t="s">
        <v>178</v>
      </c>
      <c r="R10" s="30">
        <f>'SEPTIEMBRE 17'!M10</f>
        <v>2</v>
      </c>
      <c r="S10" s="30" t="s">
        <v>178</v>
      </c>
      <c r="T10" s="30" t="s">
        <v>178</v>
      </c>
      <c r="U10" s="30">
        <f>'DICIEMBRE 17'!M10</f>
        <v>3</v>
      </c>
      <c r="V10" s="95" t="s">
        <v>210</v>
      </c>
    </row>
    <row r="11" spans="1:22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31">
        <v>30</v>
      </c>
      <c r="I11" s="24" t="s">
        <v>71</v>
      </c>
      <c r="J11" s="30" t="s">
        <v>178</v>
      </c>
      <c r="K11" s="30" t="s">
        <v>178</v>
      </c>
      <c r="L11" s="30" t="s">
        <v>178</v>
      </c>
      <c r="M11" s="30" t="s">
        <v>178</v>
      </c>
      <c r="N11" s="30" t="s">
        <v>178</v>
      </c>
      <c r="O11" s="30" t="s">
        <v>178</v>
      </c>
      <c r="P11" s="30" t="s">
        <v>178</v>
      </c>
      <c r="Q11" s="30" t="s">
        <v>178</v>
      </c>
      <c r="R11" s="30" t="s">
        <v>178</v>
      </c>
      <c r="S11" s="30" t="s">
        <v>178</v>
      </c>
      <c r="T11" s="30" t="s">
        <v>178</v>
      </c>
      <c r="U11" s="30">
        <f>'DICIEMBRE 17'!M11</f>
        <v>90</v>
      </c>
      <c r="V11" s="95" t="s">
        <v>210</v>
      </c>
    </row>
    <row r="12" spans="1:22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31">
        <v>10</v>
      </c>
      <c r="I12" s="22" t="s">
        <v>71</v>
      </c>
      <c r="J12" s="30" t="s">
        <v>178</v>
      </c>
      <c r="K12" s="30" t="s">
        <v>178</v>
      </c>
      <c r="L12" s="30">
        <f>'MARZO 17'!M12</f>
        <v>37.5</v>
      </c>
      <c r="M12" s="30" t="s">
        <v>178</v>
      </c>
      <c r="N12" s="30" t="s">
        <v>178</v>
      </c>
      <c r="O12" s="30">
        <f>'JUNIO 17'!M12</f>
        <v>16.399999999999999</v>
      </c>
      <c r="P12" s="30" t="s">
        <v>178</v>
      </c>
      <c r="Q12" s="30" t="s">
        <v>178</v>
      </c>
      <c r="R12" s="30">
        <f>'SEPTIEMBRE 17'!M12</f>
        <v>87.5</v>
      </c>
      <c r="S12" s="30" t="s">
        <v>178</v>
      </c>
      <c r="T12" s="30" t="s">
        <v>178</v>
      </c>
      <c r="U12" s="30">
        <f>'DICIEMBRE 17'!M12</f>
        <v>60</v>
      </c>
      <c r="V12" s="95" t="s">
        <v>210</v>
      </c>
    </row>
    <row r="13" spans="1:22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77">
        <v>0.02</v>
      </c>
      <c r="I13" s="24" t="s">
        <v>71</v>
      </c>
      <c r="J13" s="30" t="s">
        <v>178</v>
      </c>
      <c r="K13" s="30" t="s">
        <v>178</v>
      </c>
      <c r="L13" s="30" t="s">
        <v>178</v>
      </c>
      <c r="M13" s="30" t="s">
        <v>178</v>
      </c>
      <c r="N13" s="30" t="s">
        <v>178</v>
      </c>
      <c r="O13" s="30" t="s">
        <v>178</v>
      </c>
      <c r="P13" s="30" t="s">
        <v>178</v>
      </c>
      <c r="Q13" s="30" t="s">
        <v>178</v>
      </c>
      <c r="R13" s="30" t="s">
        <v>178</v>
      </c>
      <c r="S13" s="30" t="s">
        <v>178</v>
      </c>
      <c r="T13" s="30" t="s">
        <v>178</v>
      </c>
      <c r="U13" s="73">
        <f>'DICIEMBRE 17'!M13</f>
        <v>8.1299999999999997E-2</v>
      </c>
      <c r="V13" s="95" t="s">
        <v>210</v>
      </c>
    </row>
    <row r="14" spans="1:22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77">
        <v>0.85</v>
      </c>
      <c r="I14" s="57" t="s">
        <v>74</v>
      </c>
      <c r="J14" s="30" t="s">
        <v>178</v>
      </c>
      <c r="K14" s="30" t="s">
        <v>178</v>
      </c>
      <c r="L14" s="73">
        <f>'MARZO 17'!M14</f>
        <v>0.81330000000000002</v>
      </c>
      <c r="M14" s="30" t="s">
        <v>178</v>
      </c>
      <c r="N14" s="30" t="s">
        <v>178</v>
      </c>
      <c r="O14" s="81">
        <f>'JUNIO 17'!M14</f>
        <v>0.81310000000000004</v>
      </c>
      <c r="P14" s="30" t="s">
        <v>178</v>
      </c>
      <c r="Q14" s="30" t="s">
        <v>178</v>
      </c>
      <c r="R14" s="73">
        <f>'SEPTIEMBRE 17'!M14</f>
        <v>0.81159999999999999</v>
      </c>
      <c r="S14" s="30" t="s">
        <v>178</v>
      </c>
      <c r="T14" s="30" t="s">
        <v>178</v>
      </c>
      <c r="U14" s="73">
        <f>'DICIEMBRE 17'!M14</f>
        <v>0.78939999999999999</v>
      </c>
      <c r="V14" s="95" t="s">
        <v>210</v>
      </c>
    </row>
    <row r="15" spans="1:22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31">
        <v>90</v>
      </c>
      <c r="I15" s="22" t="s">
        <v>71</v>
      </c>
      <c r="J15" s="30">
        <v>92</v>
      </c>
      <c r="K15" s="30">
        <v>103</v>
      </c>
      <c r="L15" s="30">
        <v>104</v>
      </c>
      <c r="M15" s="30">
        <v>108</v>
      </c>
      <c r="N15" s="30">
        <v>102</v>
      </c>
      <c r="O15" s="30">
        <v>103</v>
      </c>
      <c r="P15" s="30">
        <v>104</v>
      </c>
      <c r="Q15" s="30">
        <v>101</v>
      </c>
      <c r="R15" s="30">
        <v>104</v>
      </c>
      <c r="S15" s="30">
        <v>105</v>
      </c>
      <c r="T15" s="30">
        <v>103</v>
      </c>
      <c r="U15" s="30">
        <v>102</v>
      </c>
      <c r="V15" s="95" t="s">
        <v>210</v>
      </c>
    </row>
    <row r="16" spans="1:22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62">
        <v>15</v>
      </c>
      <c r="I16" s="22" t="s">
        <v>74</v>
      </c>
      <c r="J16" s="30">
        <v>4</v>
      </c>
      <c r="K16" s="30">
        <v>2.56</v>
      </c>
      <c r="L16" s="31">
        <v>1.59</v>
      </c>
      <c r="M16" s="31">
        <v>2.4500000000000002</v>
      </c>
      <c r="N16" s="30">
        <v>5</v>
      </c>
      <c r="O16" s="30">
        <v>4.5</v>
      </c>
      <c r="P16" s="30">
        <v>6</v>
      </c>
      <c r="Q16" s="30">
        <v>1.5</v>
      </c>
      <c r="R16" s="30">
        <v>1</v>
      </c>
      <c r="S16" s="30">
        <v>2.5</v>
      </c>
      <c r="T16" s="30">
        <v>3</v>
      </c>
      <c r="U16" s="30">
        <v>2.5</v>
      </c>
      <c r="V16" s="95" t="s">
        <v>210</v>
      </c>
    </row>
    <row r="17" spans="1:22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31">
        <v>450</v>
      </c>
      <c r="I17" s="22" t="s">
        <v>71</v>
      </c>
      <c r="J17" s="86">
        <f>'ENERO 17'!M17</f>
        <v>510.34</v>
      </c>
      <c r="K17" s="86">
        <f>'FEBRERO 17'!M17</f>
        <v>640.91999999999996</v>
      </c>
      <c r="L17" s="86">
        <f>'MARZO 17'!M17</f>
        <v>577.66</v>
      </c>
      <c r="M17" s="86">
        <f>'ABRIL 17'!M17</f>
        <v>549.63</v>
      </c>
      <c r="N17" s="86">
        <f>'MAYO 17'!M17</f>
        <v>538.43151670751149</v>
      </c>
      <c r="O17" s="86">
        <f>'JUNIO 17'!M17</f>
        <v>579.72569604676198</v>
      </c>
      <c r="P17" s="86">
        <f>'JULIO 17'!M17</f>
        <v>611.30978723404257</v>
      </c>
      <c r="Q17" s="124">
        <f>'AGOSTO 17'!M17</f>
        <v>416.40446808510637</v>
      </c>
      <c r="R17" s="86">
        <f>'SEPTIEMBRE 17'!M17</f>
        <v>508.96697061803445</v>
      </c>
      <c r="S17" s="86">
        <f>'OCTUBRE 17'!M17</f>
        <v>612.62885455776461</v>
      </c>
      <c r="T17" s="86">
        <f>'NOVIEMBRE 17'!M17</f>
        <v>652.8495526438536</v>
      </c>
      <c r="U17" s="124">
        <f>'DICIEMBRE 17'!M17</f>
        <v>393.03856562922869</v>
      </c>
      <c r="V17" s="95" t="s">
        <v>210</v>
      </c>
    </row>
    <row r="18" spans="1:22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31">
        <v>55</v>
      </c>
      <c r="I18" s="22" t="s">
        <v>74</v>
      </c>
      <c r="J18" s="30" t="s">
        <v>178</v>
      </c>
      <c r="K18" s="30" t="s">
        <v>178</v>
      </c>
      <c r="L18" s="81">
        <f>'MARZO 17'!M18</f>
        <v>0.49030000000000001</v>
      </c>
      <c r="M18" s="30" t="s">
        <v>178</v>
      </c>
      <c r="N18" s="30" t="s">
        <v>178</v>
      </c>
      <c r="O18" s="80">
        <f>'JUNIO 17'!M18</f>
        <v>0.53196030128227723</v>
      </c>
      <c r="P18" s="86" t="s">
        <v>178</v>
      </c>
      <c r="Q18" s="86" t="s">
        <v>178</v>
      </c>
      <c r="R18" s="80">
        <f>'SEPTIEMBRE 17'!M18</f>
        <v>0.52380000000000004</v>
      </c>
      <c r="S18" s="86" t="s">
        <v>178</v>
      </c>
      <c r="T18" s="86" t="s">
        <v>178</v>
      </c>
      <c r="U18" s="80">
        <f>'DICIEMBRE 17'!M18</f>
        <v>0.55379999999999996</v>
      </c>
      <c r="V18" s="95" t="s">
        <v>210</v>
      </c>
    </row>
    <row r="19" spans="1:22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31">
        <v>85</v>
      </c>
      <c r="I19" s="22" t="s">
        <v>71</v>
      </c>
      <c r="J19" s="80">
        <f>'ENERO 17'!M19</f>
        <v>0.89780000000000004</v>
      </c>
      <c r="K19" s="80">
        <f>'FEBRERO 17'!M19</f>
        <v>0.93</v>
      </c>
      <c r="L19" s="80">
        <f>'MARZO 17'!M19</f>
        <v>0.879</v>
      </c>
      <c r="M19" s="80">
        <f>'ABRIL 17'!M19</f>
        <v>0.89</v>
      </c>
      <c r="N19" s="80">
        <f>'MAYO 17'!M19</f>
        <v>0.91</v>
      </c>
      <c r="O19" s="80">
        <v>0.88700000000000001</v>
      </c>
      <c r="P19" s="80">
        <v>0.91200000000000003</v>
      </c>
      <c r="Q19" s="80">
        <v>0.94</v>
      </c>
      <c r="R19" s="80">
        <v>0.871</v>
      </c>
      <c r="S19" s="80">
        <v>0.89200000000000002</v>
      </c>
      <c r="T19" s="80">
        <v>0.92400000000000004</v>
      </c>
      <c r="U19" s="80">
        <v>0.94</v>
      </c>
      <c r="V19" s="95" t="s">
        <v>210</v>
      </c>
    </row>
    <row r="20" spans="1:22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31">
        <v>100</v>
      </c>
      <c r="I20" s="22" t="s">
        <v>71</v>
      </c>
      <c r="J20" s="30">
        <f>'ENERO 17'!M20</f>
        <v>106.3</v>
      </c>
      <c r="K20" s="30">
        <f>'FEBRERO 17'!M20</f>
        <v>103.6</v>
      </c>
      <c r="L20" s="30">
        <f>'MARZO 17'!M20</f>
        <v>101</v>
      </c>
      <c r="M20" s="30">
        <f>'ABRIL 17'!M20</f>
        <v>102</v>
      </c>
      <c r="N20" s="30">
        <f>'MAYO 17'!M20</f>
        <v>104</v>
      </c>
      <c r="O20" s="121">
        <f>'JUNIO 17'!M20</f>
        <v>106.2</v>
      </c>
      <c r="P20" s="86">
        <f>'JULIO 17'!M20</f>
        <v>102</v>
      </c>
      <c r="Q20" s="86">
        <f>'AGOSTO 17'!M20</f>
        <v>102</v>
      </c>
      <c r="R20" s="121">
        <f>'SEPTIEMBRE 17'!M20</f>
        <v>107.4</v>
      </c>
      <c r="S20" s="122">
        <f>'OCTUBRE 17'!M20</f>
        <v>102.8</v>
      </c>
      <c r="T20" s="122">
        <f>'NOVIEMBRE 17'!M20</f>
        <v>101</v>
      </c>
      <c r="U20" s="121">
        <v>107</v>
      </c>
      <c r="V20" s="95" t="s">
        <v>210</v>
      </c>
    </row>
    <row r="21" spans="1:22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31">
        <v>225</v>
      </c>
      <c r="I21" s="22" t="s">
        <v>74</v>
      </c>
      <c r="J21" s="30">
        <f>'ENERO 17'!M21</f>
        <v>135</v>
      </c>
      <c r="K21" s="30">
        <f>'FEBRERO 17'!M21</f>
        <v>106.88</v>
      </c>
      <c r="L21" s="30">
        <f>'MARZO 17'!M21</f>
        <v>207</v>
      </c>
      <c r="M21" s="30">
        <f>'ABRIL 17'!M21</f>
        <v>149.62</v>
      </c>
      <c r="N21" s="30">
        <f>'MAYO 17'!M21</f>
        <v>169.05</v>
      </c>
      <c r="O21" s="30">
        <f>'JUNIO 17'!M21</f>
        <v>145.6</v>
      </c>
      <c r="P21" s="86">
        <f>'JULIO 17'!M21</f>
        <v>128.18</v>
      </c>
      <c r="Q21" s="86">
        <f>'AGOSTO 17'!M21</f>
        <v>60.16</v>
      </c>
      <c r="R21" s="86">
        <f>'SEPTIEMBRE 17'!M21</f>
        <v>157.91999999999999</v>
      </c>
      <c r="S21" s="86">
        <f>'OCTUBRE 17'!M21</f>
        <v>144.27000000000001</v>
      </c>
      <c r="T21" s="86">
        <f>'NOVIEMBRE 17'!M21</f>
        <v>127</v>
      </c>
      <c r="U21" s="86">
        <f>'DICIEMBRE 17'!M21</f>
        <v>92</v>
      </c>
      <c r="V21" s="95" t="s">
        <v>210</v>
      </c>
    </row>
    <row r="22" spans="1:22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62">
        <v>99.9</v>
      </c>
      <c r="I22" s="22" t="s">
        <v>71</v>
      </c>
      <c r="J22" s="80">
        <f>'ENERO 17'!M22</f>
        <v>1</v>
      </c>
      <c r="K22" s="80">
        <f>'FEBRERO 17'!M22</f>
        <v>1</v>
      </c>
      <c r="L22" s="80">
        <f>'MARZO 17'!M22</f>
        <v>1</v>
      </c>
      <c r="M22" s="80">
        <f>'ABRIL 17'!M22</f>
        <v>1</v>
      </c>
      <c r="N22" s="80">
        <f>'MAYO 17'!M22</f>
        <v>1</v>
      </c>
      <c r="O22" s="30">
        <f>'JUNIO 17'!M22</f>
        <v>100</v>
      </c>
      <c r="P22" s="86">
        <f>'JULIO 17'!M22</f>
        <v>100</v>
      </c>
      <c r="Q22" s="86">
        <f>'AGOSTO 17'!M22</f>
        <v>100</v>
      </c>
      <c r="R22" s="86">
        <f>'SEPTIEMBRE 17'!M22</f>
        <v>100</v>
      </c>
      <c r="S22" s="86">
        <f>'OCTUBRE 17'!M22</f>
        <v>100</v>
      </c>
      <c r="T22" s="86">
        <f>'NOVIEMBRE 17'!M22</f>
        <v>100</v>
      </c>
      <c r="U22" s="86">
        <f>'DICIEMBRE 17'!M22</f>
        <v>100</v>
      </c>
      <c r="V22" s="95" t="s">
        <v>210</v>
      </c>
    </row>
    <row r="23" spans="1:22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62">
        <v>0.1</v>
      </c>
      <c r="I23" s="22" t="s">
        <v>74</v>
      </c>
      <c r="J23" s="30" t="s">
        <v>178</v>
      </c>
      <c r="K23" s="30" t="s">
        <v>178</v>
      </c>
      <c r="L23" s="30">
        <f>'MARZO 17'!M23</f>
        <v>0</v>
      </c>
      <c r="M23" s="30" t="s">
        <v>178</v>
      </c>
      <c r="N23" s="30" t="s">
        <v>178</v>
      </c>
      <c r="O23" s="30">
        <f>'JUNIO 17'!M23</f>
        <v>0</v>
      </c>
      <c r="P23" s="86"/>
      <c r="Q23" s="86"/>
      <c r="R23" s="86">
        <v>0</v>
      </c>
      <c r="S23" s="86"/>
      <c r="T23" s="86"/>
      <c r="U23" s="86">
        <f>'DICIEMBRE 17'!M23</f>
        <v>0</v>
      </c>
      <c r="V23" s="95" t="s">
        <v>210</v>
      </c>
    </row>
    <row r="24" spans="1:22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31">
        <v>90</v>
      </c>
      <c r="I24" s="22" t="s">
        <v>71</v>
      </c>
      <c r="J24" s="30">
        <f>'ENERO 17'!M24</f>
        <v>100</v>
      </c>
      <c r="K24" s="30">
        <f>'FEBRERO 17'!M24</f>
        <v>100</v>
      </c>
      <c r="L24" s="30">
        <f>'MARZO 17'!M24</f>
        <v>100</v>
      </c>
      <c r="M24" s="30">
        <f>'ABRIL 17'!M24</f>
        <v>100</v>
      </c>
      <c r="N24" s="30">
        <f>'MAYO 17'!M24</f>
        <v>100</v>
      </c>
      <c r="O24" s="30">
        <f>'JUNIO 17'!M24</f>
        <v>100</v>
      </c>
      <c r="P24" s="86">
        <f>'JULIO 17'!M24</f>
        <v>100</v>
      </c>
      <c r="Q24" s="86">
        <f>'AGOSTO 17'!M24</f>
        <v>100</v>
      </c>
      <c r="R24" s="86">
        <f>'SEPTIEMBRE 17'!M24</f>
        <v>100</v>
      </c>
      <c r="S24" s="86">
        <f>'OCTUBRE 17'!M24</f>
        <v>100</v>
      </c>
      <c r="T24" s="86">
        <f>'NOVIEMBRE 17'!M24</f>
        <v>100</v>
      </c>
      <c r="U24" s="86">
        <f>'DICIEMBRE 17'!M24</f>
        <v>100</v>
      </c>
      <c r="V24" s="95" t="s">
        <v>210</v>
      </c>
    </row>
    <row r="25" spans="1:22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31">
        <v>90</v>
      </c>
      <c r="I25" s="24" t="s">
        <v>71</v>
      </c>
      <c r="J25" s="30">
        <f>'ENERO 17'!M25</f>
        <v>100</v>
      </c>
      <c r="K25" s="30">
        <f>'FEBRERO 17'!M25</f>
        <v>100</v>
      </c>
      <c r="L25" s="30">
        <f>'MARZO 17'!M25</f>
        <v>100</v>
      </c>
      <c r="M25" s="30">
        <f>'ABRIL 17'!M25</f>
        <v>100</v>
      </c>
      <c r="N25" s="30">
        <f>'MAYO 17'!M25</f>
        <v>100</v>
      </c>
      <c r="O25" s="30">
        <f>'JUNIO 17'!M25</f>
        <v>100</v>
      </c>
      <c r="P25" s="86">
        <f>'JULIO 17'!M25</f>
        <v>100</v>
      </c>
      <c r="Q25" s="86">
        <f>'AGOSTO 17'!M25</f>
        <v>100</v>
      </c>
      <c r="R25" s="86">
        <f>'SEPTIEMBRE 17'!M25</f>
        <v>100</v>
      </c>
      <c r="S25" s="86">
        <f>'OCTUBRE 17'!M25</f>
        <v>100</v>
      </c>
      <c r="T25" s="86">
        <f>'NOVIEMBRE 17'!M25</f>
        <v>100</v>
      </c>
      <c r="U25" s="86">
        <f>'DICIEMBRE 17'!M25</f>
        <v>100</v>
      </c>
      <c r="V25" s="95" t="s">
        <v>210</v>
      </c>
    </row>
    <row r="26" spans="1:22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62">
        <v>0.1</v>
      </c>
      <c r="I26" s="24" t="s">
        <v>74</v>
      </c>
      <c r="J26" s="30">
        <f>'ENERO 17'!M26</f>
        <v>0</v>
      </c>
      <c r="K26" s="30">
        <f>'FEBRERO 17'!M26</f>
        <v>0</v>
      </c>
      <c r="L26" s="30">
        <f>'MARZO 17'!M26</f>
        <v>0</v>
      </c>
      <c r="M26" s="30">
        <f>'ABRIL 17'!M26</f>
        <v>0</v>
      </c>
      <c r="N26" s="30">
        <f>'MAYO 17'!M26</f>
        <v>0</v>
      </c>
      <c r="O26" s="64">
        <f>'JUNIO 17'!M26</f>
        <v>0</v>
      </c>
      <c r="P26" s="64">
        <f>'JULIO 17'!M26</f>
        <v>0</v>
      </c>
      <c r="Q26" s="64">
        <f>'AGOSTO 17'!M26</f>
        <v>0</v>
      </c>
      <c r="R26" s="64">
        <f>'SEPTIEMBRE 17'!M26</f>
        <v>0</v>
      </c>
      <c r="S26" s="64">
        <f>'OCTUBRE 17'!M26</f>
        <v>0</v>
      </c>
      <c r="T26" s="64">
        <f>'NOVIEMBRE 17'!M26</f>
        <v>0</v>
      </c>
      <c r="U26" s="64">
        <f>'DICIEMBRE 17'!M26</f>
        <v>0</v>
      </c>
      <c r="V26" s="95" t="s">
        <v>210</v>
      </c>
    </row>
    <row r="27" spans="1:22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31">
        <v>2</v>
      </c>
      <c r="I27" s="24" t="s">
        <v>74</v>
      </c>
      <c r="J27" s="30">
        <f>'ENERO 17'!M27</f>
        <v>1</v>
      </c>
      <c r="K27" s="99">
        <f>'FEBRERO 17'!M27</f>
        <v>2</v>
      </c>
      <c r="L27" s="99">
        <f>'MARZO 17'!M27</f>
        <v>2</v>
      </c>
      <c r="M27" s="99">
        <f>'ABRIL 17'!M27</f>
        <v>2</v>
      </c>
      <c r="N27" s="30">
        <f>'MAYO 17'!M27</f>
        <v>1</v>
      </c>
      <c r="O27" s="64">
        <f>'JUNIO 17'!M27</f>
        <v>1</v>
      </c>
      <c r="P27" s="64">
        <f>'JULIO 17'!M27</f>
        <v>1</v>
      </c>
      <c r="Q27" s="64">
        <f>'AGOSTO 17'!M27</f>
        <v>1</v>
      </c>
      <c r="R27" s="114">
        <f>'SEPTIEMBRE 17'!M27</f>
        <v>2</v>
      </c>
      <c r="S27" s="64">
        <f>'OCTUBRE 17'!M27</f>
        <v>1</v>
      </c>
      <c r="T27" s="64">
        <f>'NOVIEMBRE 17'!M27</f>
        <v>1</v>
      </c>
      <c r="U27" s="64">
        <f>'DICIEMBRE 17'!M27</f>
        <v>1</v>
      </c>
      <c r="V27" s="95" t="s">
        <v>210</v>
      </c>
    </row>
    <row r="28" spans="1:22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31">
        <v>6</v>
      </c>
      <c r="I28" s="24" t="s">
        <v>71</v>
      </c>
      <c r="J28" s="30" t="s">
        <v>178</v>
      </c>
      <c r="K28" s="30" t="s">
        <v>178</v>
      </c>
      <c r="L28" s="30" t="s">
        <v>178</v>
      </c>
      <c r="M28" s="30" t="s">
        <v>178</v>
      </c>
      <c r="N28" s="30" t="s">
        <v>178</v>
      </c>
      <c r="O28" s="30" t="s">
        <v>178</v>
      </c>
      <c r="P28" s="30" t="s">
        <v>178</v>
      </c>
      <c r="Q28" s="30" t="s">
        <v>178</v>
      </c>
      <c r="R28" s="30" t="s">
        <v>178</v>
      </c>
      <c r="S28" s="30" t="s">
        <v>178</v>
      </c>
      <c r="T28" s="30" t="s">
        <v>178</v>
      </c>
      <c r="U28" s="30">
        <f>'DICIEMBRE 17'!M28</f>
        <v>8.7200000000000006</v>
      </c>
      <c r="V28" s="95" t="s">
        <v>210</v>
      </c>
    </row>
    <row r="29" spans="1:22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31">
        <v>6</v>
      </c>
      <c r="I29" s="24" t="s">
        <v>74</v>
      </c>
      <c r="J29" s="30" t="s">
        <v>178</v>
      </c>
      <c r="K29" s="30" t="s">
        <v>178</v>
      </c>
      <c r="L29" s="30" t="s">
        <v>178</v>
      </c>
      <c r="M29" s="30" t="s">
        <v>178</v>
      </c>
      <c r="N29" s="30" t="s">
        <v>178</v>
      </c>
      <c r="O29" s="30" t="s">
        <v>178</v>
      </c>
      <c r="P29" s="30" t="s">
        <v>178</v>
      </c>
      <c r="Q29" s="30" t="s">
        <v>178</v>
      </c>
      <c r="R29" s="30" t="s">
        <v>178</v>
      </c>
      <c r="S29" s="30" t="s">
        <v>178</v>
      </c>
      <c r="T29" s="30" t="s">
        <v>178</v>
      </c>
      <c r="U29" s="30">
        <f>'DICIEMBRE 17'!M29</f>
        <v>0</v>
      </c>
      <c r="V29" s="95" t="s">
        <v>210</v>
      </c>
    </row>
    <row r="30" spans="1:22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60">
        <v>99.999999990000006</v>
      </c>
      <c r="I30" s="40" t="s">
        <v>71</v>
      </c>
      <c r="J30" s="30">
        <f>'ENERO 17'!M30</f>
        <v>100</v>
      </c>
      <c r="K30" s="30">
        <f>'FEBRERO 17'!M30</f>
        <v>100</v>
      </c>
      <c r="L30" s="30">
        <f>'MARZO 17'!M30</f>
        <v>100</v>
      </c>
      <c r="M30" s="30">
        <f>'ABRIL 17'!M30</f>
        <v>100</v>
      </c>
      <c r="N30" s="30">
        <f>'MAYO 17'!M30</f>
        <v>100</v>
      </c>
      <c r="O30" s="31">
        <f>'MAYO 17'!M30</f>
        <v>100</v>
      </c>
      <c r="P30" s="30">
        <f>'JULIO 17'!M30</f>
        <v>100</v>
      </c>
      <c r="Q30" s="30">
        <f>'AGOSTO 17'!M30</f>
        <v>100</v>
      </c>
      <c r="R30" s="30">
        <f>'SEPTIEMBRE 17'!M30</f>
        <v>100</v>
      </c>
      <c r="S30" s="30">
        <f>'OCTUBRE 17'!M30</f>
        <v>100</v>
      </c>
      <c r="T30" s="30">
        <f>'NOVIEMBRE 17'!M30</f>
        <v>100</v>
      </c>
      <c r="U30" s="30">
        <f>'DICIEMBRE 17'!M30</f>
        <v>100</v>
      </c>
      <c r="V30" s="95" t="s">
        <v>210</v>
      </c>
    </row>
    <row r="31" spans="1:22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61">
        <v>9.9999999999999998E-13</v>
      </c>
      <c r="I31" s="41" t="s">
        <v>74</v>
      </c>
      <c r="J31" s="30">
        <f>'ENERO 17'!M31</f>
        <v>0</v>
      </c>
      <c r="K31" s="30">
        <f>'FEBRERO 17'!M31</f>
        <v>0</v>
      </c>
      <c r="L31" s="30">
        <f>'MARZO 17'!M31</f>
        <v>0</v>
      </c>
      <c r="M31" s="30">
        <f>'ABRIL 17'!M31</f>
        <v>0</v>
      </c>
      <c r="N31" s="30">
        <f>'MAYO 17'!M31</f>
        <v>0</v>
      </c>
      <c r="O31" s="31">
        <f>'MAYO 17'!M31</f>
        <v>0</v>
      </c>
      <c r="P31" s="30">
        <f>'JULIO 17'!M31</f>
        <v>0</v>
      </c>
      <c r="Q31" s="30">
        <f>'AGOSTO 17'!M31</f>
        <v>0</v>
      </c>
      <c r="R31" s="30">
        <f>'SEPTIEMBRE 17'!M31</f>
        <v>0</v>
      </c>
      <c r="S31" s="30">
        <f>'OCTUBRE 17'!M31</f>
        <v>0</v>
      </c>
      <c r="T31" s="30">
        <f>'NOVIEMBRE 17'!M31</f>
        <v>0</v>
      </c>
      <c r="U31" s="30">
        <f>'DICIEMBRE 17'!M31</f>
        <v>0</v>
      </c>
      <c r="V31" s="95" t="s">
        <v>210</v>
      </c>
    </row>
    <row r="32" spans="1:22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6">
        <v>0.85</v>
      </c>
      <c r="I32" s="27" t="s">
        <v>71</v>
      </c>
      <c r="J32" s="80">
        <f>'ENERO 17'!M32</f>
        <v>1</v>
      </c>
      <c r="K32" s="80">
        <f>'FEBRERO 17'!M32</f>
        <v>1</v>
      </c>
      <c r="L32" s="80">
        <f>'MARZO 17'!M32</f>
        <v>1</v>
      </c>
      <c r="M32" s="80">
        <f>'ABRIL 17'!M32</f>
        <v>1</v>
      </c>
      <c r="N32" s="80">
        <f>'MAYO 17'!M32</f>
        <v>1</v>
      </c>
      <c r="O32" s="80">
        <f>'JUNIO 17'!M32</f>
        <v>1</v>
      </c>
      <c r="P32" s="82">
        <f>'JULIO 17'!M32</f>
        <v>1</v>
      </c>
      <c r="Q32" s="82">
        <f>'AGOSTO 17'!M32</f>
        <v>1</v>
      </c>
      <c r="R32" s="82">
        <f>'SEPTIEMBRE 17'!M32</f>
        <v>1</v>
      </c>
      <c r="S32" s="82">
        <f>'OCTUBRE 17'!M32</f>
        <v>1</v>
      </c>
      <c r="T32" s="82">
        <f>'NOVIEMBRE 17'!M32</f>
        <v>1</v>
      </c>
      <c r="U32" s="82">
        <f>'DICIEMBRE 17'!M32</f>
        <v>0.89</v>
      </c>
      <c r="V32" s="95" t="s">
        <v>210</v>
      </c>
    </row>
    <row r="33" spans="1:22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6">
        <v>0.85</v>
      </c>
      <c r="I33" s="24" t="s">
        <v>71</v>
      </c>
      <c r="J33" s="80">
        <f>'ENERO 17'!M33</f>
        <v>1</v>
      </c>
      <c r="K33" s="80">
        <f>'FEBRERO 17'!M33</f>
        <v>1</v>
      </c>
      <c r="L33" s="80">
        <f>'MARZO 17'!M33</f>
        <v>1</v>
      </c>
      <c r="M33" s="80">
        <f>'ABRIL 17'!M33</f>
        <v>1</v>
      </c>
      <c r="N33" s="80">
        <f>'MAYO 17'!M33</f>
        <v>1</v>
      </c>
      <c r="O33" s="80">
        <f>'JUNIO 17'!M33</f>
        <v>1</v>
      </c>
      <c r="P33" s="82">
        <f>'JULIO 17'!M33</f>
        <v>1</v>
      </c>
      <c r="Q33" s="82">
        <f>'AGOSTO 17'!M33</f>
        <v>1</v>
      </c>
      <c r="R33" s="82">
        <f>'SEPTIEMBRE 17'!M33</f>
        <v>1</v>
      </c>
      <c r="S33" s="82">
        <f>'OCTUBRE 17'!M33</f>
        <v>1</v>
      </c>
      <c r="T33" s="82">
        <f>'NOVIEMBRE 17'!M33</f>
        <v>1</v>
      </c>
      <c r="U33" s="82">
        <f>'DICIEMBRE 17'!M33</f>
        <v>1</v>
      </c>
      <c r="V33" s="95" t="s">
        <v>210</v>
      </c>
    </row>
    <row r="34" spans="1:22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77">
        <v>0.35</v>
      </c>
      <c r="I34" s="24" t="s">
        <v>74</v>
      </c>
      <c r="J34" s="30" t="s">
        <v>178</v>
      </c>
      <c r="K34" s="30" t="s">
        <v>178</v>
      </c>
      <c r="L34" s="81">
        <f>'MARZO 17'!M34</f>
        <v>0.29630000000000001</v>
      </c>
      <c r="M34" s="30" t="s">
        <v>178</v>
      </c>
      <c r="N34" s="30" t="s">
        <v>178</v>
      </c>
      <c r="O34" s="73">
        <f>'JUNIO 17'!M34</f>
        <v>0.29749999999999999</v>
      </c>
      <c r="P34" s="30" t="s">
        <v>178</v>
      </c>
      <c r="Q34" s="30" t="s">
        <v>178</v>
      </c>
      <c r="R34" s="81">
        <f>'SEPTIEMBRE 17'!M34</f>
        <v>0.31790000000000002</v>
      </c>
      <c r="S34" s="30" t="s">
        <v>178</v>
      </c>
      <c r="T34" s="30" t="s">
        <v>178</v>
      </c>
      <c r="U34" s="81">
        <f>'DICIEMBRE 17'!M34</f>
        <v>0.22040000000000001</v>
      </c>
      <c r="V34" s="95" t="s">
        <v>210</v>
      </c>
    </row>
    <row r="35" spans="1:22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78">
        <v>0.15</v>
      </c>
      <c r="I35" s="24" t="s">
        <v>74</v>
      </c>
      <c r="J35" s="81">
        <f>'ENERO 17'!M35</f>
        <v>7.0400000000000004E-2</v>
      </c>
      <c r="K35" s="81">
        <f>'FEBRERO 17'!M35</f>
        <v>7.0400000000000004E-2</v>
      </c>
      <c r="L35" s="81">
        <f>'MARZO 17'!M35</f>
        <v>7.0400000000000004E-2</v>
      </c>
      <c r="M35" s="81">
        <f>'ABRIL 17'!M35</f>
        <v>6.93E-2</v>
      </c>
      <c r="N35" s="81">
        <f>'MAYO 17'!M35</f>
        <v>6.9699999999999998E-2</v>
      </c>
      <c r="O35" s="73">
        <f>'JUNIO 17'!M35</f>
        <v>6.9199999999999998E-2</v>
      </c>
      <c r="P35" s="81">
        <f>'JULIO 17'!M35</f>
        <v>7.0400000000000004E-2</v>
      </c>
      <c r="Q35" s="81">
        <f>'AGOSTO 17'!M35</f>
        <v>7.1400000000000005E-2</v>
      </c>
      <c r="R35" s="81">
        <f>'SEPTIEMBRE 17'!M35</f>
        <v>7.1400000000000005E-2</v>
      </c>
      <c r="S35" s="81">
        <f>'OCTUBRE 17'!M35</f>
        <v>7.1999999999999995E-2</v>
      </c>
      <c r="T35" s="81">
        <f>'NOVIEMBRE 17'!M35</f>
        <v>7.3599999999999999E-2</v>
      </c>
      <c r="U35" s="81">
        <f>'DICIEMBRE 17'!M35</f>
        <v>7.4300000000000005E-2</v>
      </c>
      <c r="V35" s="95" t="s">
        <v>210</v>
      </c>
    </row>
    <row r="36" spans="1:22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78">
        <v>0.6</v>
      </c>
      <c r="I36" s="24" t="s">
        <v>74</v>
      </c>
      <c r="J36" s="30" t="s">
        <v>178</v>
      </c>
      <c r="K36" s="30" t="s">
        <v>178</v>
      </c>
      <c r="L36" s="81">
        <f>'MARZO 17'!M36</f>
        <v>0.51429999999999998</v>
      </c>
      <c r="M36" s="30" t="s">
        <v>178</v>
      </c>
      <c r="N36" s="30" t="s">
        <v>178</v>
      </c>
      <c r="O36" s="73">
        <f>'JUNIO 17'!M36</f>
        <v>0.51070000000000004</v>
      </c>
      <c r="P36" s="30" t="s">
        <v>178</v>
      </c>
      <c r="Q36" s="30" t="s">
        <v>178</v>
      </c>
      <c r="R36" s="81">
        <f>'SEPTIEMBRE 17'!M36</f>
        <v>0.47399999999999998</v>
      </c>
      <c r="S36" s="30" t="s">
        <v>178</v>
      </c>
      <c r="T36" s="30" t="s">
        <v>178</v>
      </c>
      <c r="U36" s="81">
        <f>'DICIEMBRE 17'!M36</f>
        <v>0.48370000000000002</v>
      </c>
      <c r="V36" s="95" t="s">
        <v>210</v>
      </c>
    </row>
    <row r="37" spans="1:22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78">
        <v>0.04</v>
      </c>
      <c r="I37" s="24" t="s">
        <v>74</v>
      </c>
      <c r="J37" s="81">
        <f>'ENERO 17'!M37</f>
        <v>0</v>
      </c>
      <c r="K37" s="81">
        <f>'FEBRERO 17'!M37</f>
        <v>0</v>
      </c>
      <c r="L37" s="81">
        <f>'MARZO 17'!M37</f>
        <v>0</v>
      </c>
      <c r="M37" s="81">
        <f>'ABRIL 17'!M37</f>
        <v>0</v>
      </c>
      <c r="N37" s="81">
        <f>'MAYO 17'!M37</f>
        <v>0</v>
      </c>
      <c r="O37" s="81">
        <v>0</v>
      </c>
      <c r="P37" s="73">
        <f>'JULIO 17'!M37</f>
        <v>0</v>
      </c>
      <c r="Q37" s="73">
        <f>'AGOSTO 17'!M37</f>
        <v>0</v>
      </c>
      <c r="R37" s="73">
        <f>'SEPTIEMBRE 17'!M37</f>
        <v>0</v>
      </c>
      <c r="S37" s="73">
        <f>'OCTUBRE 17'!M37</f>
        <v>0</v>
      </c>
      <c r="T37" s="73">
        <f>'NOVIEMBRE 17'!M37</f>
        <v>0</v>
      </c>
      <c r="U37" s="73">
        <f>'DICIEMBRE 17'!M37</f>
        <v>0</v>
      </c>
      <c r="V37" s="95" t="s">
        <v>210</v>
      </c>
    </row>
    <row r="38" spans="1:22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77">
        <v>0</v>
      </c>
      <c r="I38" s="24" t="s">
        <v>74</v>
      </c>
      <c r="J38" s="81">
        <f>'ENERO 17'!M38</f>
        <v>0</v>
      </c>
      <c r="K38" s="81">
        <f>'FEBRERO 17'!M38</f>
        <v>0</v>
      </c>
      <c r="L38" s="81">
        <f>'MARZO 17'!M38</f>
        <v>0</v>
      </c>
      <c r="M38" s="81">
        <f>'ABRIL 17'!M38</f>
        <v>0</v>
      </c>
      <c r="N38" s="81">
        <f>'MAYO 17'!M38</f>
        <v>0</v>
      </c>
      <c r="O38" s="81">
        <f>'JUNIO 17'!M38</f>
        <v>0</v>
      </c>
      <c r="P38" s="73">
        <f>'JULIO 17'!M38</f>
        <v>0</v>
      </c>
      <c r="Q38" s="73">
        <f>'AGOSTO 17'!M38</f>
        <v>0</v>
      </c>
      <c r="R38" s="73">
        <f>'SEPTIEMBRE 17'!M38</f>
        <v>0</v>
      </c>
      <c r="S38" s="73">
        <f>'OCTUBRE 17'!M38</f>
        <v>0</v>
      </c>
      <c r="T38" s="73">
        <f>'NOVIEMBRE 17'!M38</f>
        <v>0</v>
      </c>
      <c r="U38" s="73">
        <f>'DICIEMBRE 17'!M38</f>
        <v>0</v>
      </c>
      <c r="V38" s="95" t="s">
        <v>210</v>
      </c>
    </row>
    <row r="39" spans="1:22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78">
        <v>0.06</v>
      </c>
      <c r="I39" s="24" t="s">
        <v>74</v>
      </c>
      <c r="J39" s="30" t="s">
        <v>178</v>
      </c>
      <c r="K39" s="30" t="s">
        <v>178</v>
      </c>
      <c r="L39" s="81">
        <f>'MARZO 17'!M39</f>
        <v>3.1600000000000003E-2</v>
      </c>
      <c r="M39" s="30" t="s">
        <v>178</v>
      </c>
      <c r="N39" s="30" t="s">
        <v>178</v>
      </c>
      <c r="O39" s="81">
        <f>'JUNIO 17'!M39</f>
        <v>3.1199999999999999E-2</v>
      </c>
      <c r="P39" s="30" t="s">
        <v>178</v>
      </c>
      <c r="Q39" s="30" t="s">
        <v>178</v>
      </c>
      <c r="R39" s="73">
        <f>'SEPTIEMBRE 17'!M39</f>
        <v>9.1000000000000004E-3</v>
      </c>
      <c r="S39" s="30" t="s">
        <v>178</v>
      </c>
      <c r="T39" s="30" t="s">
        <v>178</v>
      </c>
      <c r="U39" s="73">
        <f>'DICIEMBRE 17'!M39</f>
        <v>1.12E-2</v>
      </c>
      <c r="V39" s="95" t="s">
        <v>210</v>
      </c>
    </row>
    <row r="40" spans="1:22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31">
        <v>0.5</v>
      </c>
      <c r="I40" s="40" t="s">
        <v>71</v>
      </c>
      <c r="J40" s="30" t="s">
        <v>178</v>
      </c>
      <c r="K40" s="30" t="s">
        <v>178</v>
      </c>
      <c r="L40" s="30" t="s">
        <v>178</v>
      </c>
      <c r="M40" s="30" t="s">
        <v>178</v>
      </c>
      <c r="N40" s="30" t="s">
        <v>178</v>
      </c>
      <c r="O40" s="30" t="s">
        <v>178</v>
      </c>
      <c r="P40" s="30" t="s">
        <v>178</v>
      </c>
      <c r="Q40" s="30" t="s">
        <v>178</v>
      </c>
      <c r="R40" s="30" t="s">
        <v>178</v>
      </c>
      <c r="S40" s="30" t="s">
        <v>178</v>
      </c>
      <c r="T40" s="30" t="s">
        <v>178</v>
      </c>
      <c r="U40" s="30">
        <f>'DICIEMBRE 17'!M40</f>
        <v>0.74099999999999999</v>
      </c>
      <c r="V40" s="95" t="s">
        <v>210</v>
      </c>
    </row>
    <row r="41" spans="1:22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31">
        <v>1</v>
      </c>
      <c r="I41" s="24" t="s">
        <v>74</v>
      </c>
      <c r="J41" s="30" t="s">
        <v>178</v>
      </c>
      <c r="K41" s="30" t="s">
        <v>178</v>
      </c>
      <c r="L41" s="30" t="s">
        <v>178</v>
      </c>
      <c r="M41" s="30" t="s">
        <v>178</v>
      </c>
      <c r="N41" s="30" t="s">
        <v>178</v>
      </c>
      <c r="O41" s="30" t="s">
        <v>178</v>
      </c>
      <c r="P41" s="30" t="s">
        <v>178</v>
      </c>
      <c r="Q41" s="30" t="s">
        <v>178</v>
      </c>
      <c r="R41" s="30" t="s">
        <v>178</v>
      </c>
      <c r="S41" s="30" t="s">
        <v>178</v>
      </c>
      <c r="T41" s="30" t="s">
        <v>178</v>
      </c>
      <c r="U41" s="30">
        <f>'DICIEMBRE 17'!M41</f>
        <v>0.02</v>
      </c>
      <c r="V41" s="95" t="s">
        <v>210</v>
      </c>
    </row>
    <row r="42" spans="1:22" ht="34.5" customHeight="1" x14ac:dyDescent="0.25">
      <c r="A42" s="9" t="s">
        <v>203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114</v>
      </c>
      <c r="G42" s="28" t="s">
        <v>114</v>
      </c>
      <c r="H42" s="63">
        <v>0.01</v>
      </c>
      <c r="I42" s="24" t="s">
        <v>74</v>
      </c>
      <c r="J42" s="80">
        <v>0</v>
      </c>
      <c r="K42" s="80">
        <f>'FEBRERO 17'!M42</f>
        <v>0</v>
      </c>
      <c r="L42" s="80">
        <f>'MARZO 17'!M42</f>
        <v>0</v>
      </c>
      <c r="M42" s="80">
        <f>'ABRIL 17'!M42</f>
        <v>0</v>
      </c>
      <c r="N42" s="80">
        <f>'MAYO 17'!M42</f>
        <v>0</v>
      </c>
      <c r="O42" s="80">
        <f>'JUNIO 17'!M42</f>
        <v>0</v>
      </c>
      <c r="P42" s="127">
        <f>'JULIO 17'!M42</f>
        <v>0</v>
      </c>
      <c r="Q42" s="127">
        <f>'AGOSTO 17'!M42</f>
        <v>0</v>
      </c>
      <c r="R42" s="127">
        <f>'SEPTIEMBRE 17'!M42</f>
        <v>0</v>
      </c>
      <c r="S42" s="127">
        <f>'OCTUBRE 17'!M42</f>
        <v>0</v>
      </c>
      <c r="T42" s="127">
        <f>'NOVIEMBRE 17'!M42</f>
        <v>0</v>
      </c>
      <c r="U42" s="127">
        <f>'DICIEMBRE 17'!M42</f>
        <v>0</v>
      </c>
      <c r="V42" s="95" t="s">
        <v>210</v>
      </c>
    </row>
    <row r="43" spans="1:22" ht="34.5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114</v>
      </c>
      <c r="G43" s="28" t="s">
        <v>114</v>
      </c>
      <c r="H43" s="34">
        <v>2</v>
      </c>
      <c r="I43" s="24" t="s">
        <v>74</v>
      </c>
      <c r="J43" s="30">
        <f>'ENERO 17'!M43</f>
        <v>2</v>
      </c>
      <c r="K43" s="31">
        <f>'FEBRERO 17'!M43</f>
        <v>2</v>
      </c>
      <c r="L43" s="133">
        <f>'MARZO 17'!M43</f>
        <v>3</v>
      </c>
      <c r="M43" s="30">
        <f>'ABRIL 17'!M43</f>
        <v>0</v>
      </c>
      <c r="N43" s="30">
        <f>'MAYO 17'!M43</f>
        <v>2</v>
      </c>
      <c r="O43" s="134">
        <f>'JUNIO 17'!M43</f>
        <v>6</v>
      </c>
      <c r="P43" s="30">
        <f>'JULIO 17'!M43</f>
        <v>2</v>
      </c>
      <c r="Q43" s="30">
        <f>'AGOSTO 17'!M43</f>
        <v>2</v>
      </c>
      <c r="R43" s="133">
        <f>'SEPTIEMBRE 17'!M43</f>
        <v>4</v>
      </c>
      <c r="S43" s="133">
        <f>'OCTUBRE 17'!M43</f>
        <v>5</v>
      </c>
      <c r="T43" s="30">
        <f>'NOVIEMBRE 17'!M43</f>
        <v>3</v>
      </c>
      <c r="U43" s="30">
        <f>'DICIEMBRE 17'!M43</f>
        <v>0</v>
      </c>
      <c r="V43" s="95" t="s">
        <v>210</v>
      </c>
    </row>
    <row r="44" spans="1:22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34">
        <v>1.5</v>
      </c>
      <c r="I44" s="24" t="s">
        <v>74</v>
      </c>
      <c r="J44" s="135">
        <f>'ENERO 17'!M44</f>
        <v>5.5</v>
      </c>
      <c r="K44" s="136">
        <f>'FEBRERO 17'!M44</f>
        <v>9</v>
      </c>
      <c r="L44" s="136">
        <f>'MARZO 17'!M44</f>
        <v>48</v>
      </c>
      <c r="M44" s="64">
        <f>'ABRIL 17'!M44</f>
        <v>0</v>
      </c>
      <c r="N44" s="138">
        <f>'MAYO 17'!M44</f>
        <v>7.2</v>
      </c>
      <c r="O44" s="137">
        <f>'JUNIO 17'!M44</f>
        <v>5.9</v>
      </c>
      <c r="P44" s="133">
        <f>'JULIO 17'!M44</f>
        <v>1.32</v>
      </c>
      <c r="Q44" s="133">
        <f>'AGOSTO 17'!M44</f>
        <v>3.18</v>
      </c>
      <c r="R44" s="133">
        <f>'SEPTIEMBRE 17'!M44</f>
        <v>59.62</v>
      </c>
      <c r="S44" s="133">
        <f>'OCTUBRE 17'!M44</f>
        <v>6.53</v>
      </c>
      <c r="T44" s="133">
        <f>'NOVIEMBRE 17'!M44</f>
        <v>2.67</v>
      </c>
      <c r="U44" s="30">
        <f>'DICIEMBRE 17'!M44</f>
        <v>0</v>
      </c>
      <c r="V44" s="95" t="s">
        <v>210</v>
      </c>
    </row>
    <row r="45" spans="1:22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114</v>
      </c>
      <c r="G45" s="28" t="s">
        <v>114</v>
      </c>
      <c r="H45" s="63">
        <v>0.7</v>
      </c>
      <c r="I45" s="24" t="s">
        <v>71</v>
      </c>
      <c r="J45" s="127">
        <f>'ENERO 17'!M45</f>
        <v>0.81899999999999995</v>
      </c>
      <c r="K45" s="127">
        <f>'FEBRERO 17'!M45</f>
        <v>0.62680000000000002</v>
      </c>
      <c r="L45" s="127">
        <f>'MARZO 17'!M45</f>
        <v>0.62380000000000002</v>
      </c>
      <c r="M45" s="127">
        <f>'ABRIL 17'!M45</f>
        <v>0.7157</v>
      </c>
      <c r="N45" s="127">
        <f>'MAYO 17'!M45</f>
        <v>0.79459999999999997</v>
      </c>
      <c r="O45" s="127">
        <f>'JUNIO 17'!M45</f>
        <v>0.77</v>
      </c>
      <c r="P45" s="127">
        <f>'JULIO 17'!M45</f>
        <v>0.89</v>
      </c>
      <c r="Q45" s="127">
        <f>'AGOSTO 17'!M45</f>
        <v>0.71</v>
      </c>
      <c r="R45" s="127">
        <f>'SEPTIEMBRE 17'!M45</f>
        <v>0.88</v>
      </c>
      <c r="S45" s="127">
        <f>'OCTUBRE 17'!M45</f>
        <v>0.9</v>
      </c>
      <c r="T45" s="127">
        <f>'NOVIEMBRE 17'!M45</f>
        <v>0.61</v>
      </c>
      <c r="U45" s="127">
        <f>'DICIEMBRE 17'!M45</f>
        <v>0.79</v>
      </c>
      <c r="V45" s="95" t="s">
        <v>210</v>
      </c>
    </row>
    <row r="46" spans="1:22" ht="34.5" customHeight="1" x14ac:dyDescent="0.25">
      <c r="A46" s="9" t="s">
        <v>207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114</v>
      </c>
      <c r="G46" s="28" t="s">
        <v>114</v>
      </c>
      <c r="H46" s="31">
        <v>4</v>
      </c>
      <c r="I46" s="24" t="s">
        <v>74</v>
      </c>
      <c r="J46" s="62">
        <f>'ENERO 17'!M46</f>
        <v>0</v>
      </c>
      <c r="K46" s="62">
        <f>'FEBRERO 17'!M46</f>
        <v>0</v>
      </c>
      <c r="L46" s="62">
        <f>'MARZO 17'!M46</f>
        <v>0</v>
      </c>
      <c r="M46" s="62">
        <f>'ABRIL 17'!M46</f>
        <v>0</v>
      </c>
      <c r="N46" s="62">
        <f>'MAYO 17'!M46</f>
        <v>0</v>
      </c>
      <c r="O46" s="115">
        <f>'JUNIO 17'!M46</f>
        <v>0</v>
      </c>
      <c r="P46" s="30">
        <f>'JULIO 17'!M46</f>
        <v>0</v>
      </c>
      <c r="Q46" s="30">
        <f>'AGOSTO 17'!M46</f>
        <v>0</v>
      </c>
      <c r="R46" s="30">
        <f>'SEPTIEMBRE 17'!M46</f>
        <v>0</v>
      </c>
      <c r="S46" s="30">
        <f>'OCTUBRE 17'!M46</f>
        <v>0</v>
      </c>
      <c r="T46" s="30">
        <f>'NOVIEMBRE 17'!M46</f>
        <v>0</v>
      </c>
      <c r="U46" s="30">
        <f>'DICIEMBRE 17'!M46</f>
        <v>0</v>
      </c>
      <c r="V46" s="95" t="s">
        <v>210</v>
      </c>
    </row>
    <row r="47" spans="1:22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34">
        <v>200</v>
      </c>
      <c r="I47" s="24" t="s">
        <v>74</v>
      </c>
      <c r="J47" s="30">
        <f>'ENERO 17'!M47</f>
        <v>93</v>
      </c>
      <c r="K47" s="30">
        <f>'FEBRERO 17'!M47</f>
        <v>96</v>
      </c>
      <c r="L47" s="30">
        <f>'MARZO 17'!M47</f>
        <v>100</v>
      </c>
      <c r="M47" s="30">
        <v>76</v>
      </c>
      <c r="N47" s="30">
        <v>110</v>
      </c>
      <c r="O47" s="64">
        <f>'JUNIO 17'!M47</f>
        <v>94</v>
      </c>
      <c r="P47" s="64">
        <f>'JULIO 17'!M47</f>
        <v>72</v>
      </c>
      <c r="Q47" s="64">
        <f>'AGOSTO 17'!M47</f>
        <v>27</v>
      </c>
      <c r="R47" s="64">
        <f>'SEPTIEMBRE 17'!M47</f>
        <v>88</v>
      </c>
      <c r="S47" s="64">
        <f>'OCTUBRE 17'!M47</f>
        <v>77</v>
      </c>
      <c r="T47" s="64">
        <f>'NOVIEMBRE 17'!M47</f>
        <v>112</v>
      </c>
      <c r="U47" s="64">
        <f>'DICIEMBRE 17'!M47</f>
        <v>66</v>
      </c>
      <c r="V47" s="84" t="s">
        <v>211</v>
      </c>
    </row>
    <row r="48" spans="1:22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34">
        <v>7000</v>
      </c>
      <c r="I48" s="24" t="s">
        <v>74</v>
      </c>
      <c r="J48" s="30">
        <v>4889.9399999999996</v>
      </c>
      <c r="K48" s="30">
        <f>'FEBRERO 17'!M48</f>
        <v>1826.09</v>
      </c>
      <c r="L48" s="30">
        <f>'MARZO 17'!M48</f>
        <v>1871.64</v>
      </c>
      <c r="M48" s="30">
        <v>2274.1</v>
      </c>
      <c r="N48" s="86">
        <f>'MAYO 17'!M48</f>
        <v>6346</v>
      </c>
      <c r="O48" s="86">
        <f>'JUNIO 17'!M48</f>
        <v>3451.33</v>
      </c>
      <c r="P48" s="86">
        <f>'JULIO 17'!M48</f>
        <v>598.03</v>
      </c>
      <c r="Q48" s="86">
        <f>'AGOSTO 17'!M48</f>
        <v>2819.43</v>
      </c>
      <c r="R48" s="86">
        <f>'SEPTIEMBRE 17'!M48</f>
        <v>1485.16</v>
      </c>
      <c r="S48" s="86">
        <f>'OCTUBRE 17'!M48</f>
        <v>1991.21</v>
      </c>
      <c r="T48" s="86">
        <f>'NOVIEMBRE 17'!M48</f>
        <v>957.06</v>
      </c>
      <c r="U48" s="86">
        <f>'DICIEMBRE 17'!M48</f>
        <v>1438.66</v>
      </c>
      <c r="V48" s="84" t="s">
        <v>211</v>
      </c>
    </row>
    <row r="49" spans="1:22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31">
        <v>8</v>
      </c>
      <c r="I49" s="24" t="s">
        <v>74</v>
      </c>
      <c r="J49" s="30">
        <f>'ENERO 17'!M49</f>
        <v>0</v>
      </c>
      <c r="K49" s="30">
        <f>'FEBRERO 17'!M49</f>
        <v>0</v>
      </c>
      <c r="L49" s="30">
        <f>'MARZO 17'!M49</f>
        <v>1</v>
      </c>
      <c r="M49" s="30">
        <f>'ABRIL 17'!M49</f>
        <v>0</v>
      </c>
      <c r="N49" s="30">
        <f>'MAYO 17'!M49</f>
        <v>0</v>
      </c>
      <c r="O49" s="64">
        <f>'JUNIO 17'!M49</f>
        <v>1</v>
      </c>
      <c r="P49" s="64">
        <f>'JULIO 17'!M49</f>
        <v>0</v>
      </c>
      <c r="Q49" s="64">
        <f>'AGOSTO 17'!M49</f>
        <v>0</v>
      </c>
      <c r="R49" s="64">
        <f>'SEPTIEMBRE 17'!M49</f>
        <v>0</v>
      </c>
      <c r="S49" s="64">
        <f>'OCTUBRE 17'!M49</f>
        <v>1</v>
      </c>
      <c r="T49" s="64">
        <f>'NOVIEMBRE 17'!M49</f>
        <v>0</v>
      </c>
      <c r="U49" s="64">
        <f>'DICIEMBRE 17'!M49</f>
        <v>1</v>
      </c>
      <c r="V49" s="84" t="s">
        <v>211</v>
      </c>
    </row>
    <row r="50" spans="1:22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31">
        <v>20</v>
      </c>
      <c r="I50" s="24" t="s">
        <v>74</v>
      </c>
      <c r="J50" s="30">
        <f>'ENERO 17'!M50</f>
        <v>0</v>
      </c>
      <c r="K50" s="30">
        <f>'FEBRERO 17'!M50</f>
        <v>0</v>
      </c>
      <c r="L50" s="30">
        <f>'MARZO 17'!M50</f>
        <v>0</v>
      </c>
      <c r="M50" s="30">
        <f>'ABRIL 17'!M50</f>
        <v>0</v>
      </c>
      <c r="N50" s="30">
        <f>'MAYO 17'!M50</f>
        <v>0</v>
      </c>
      <c r="O50" s="64">
        <f>'JUNIO 17'!M50</f>
        <v>1</v>
      </c>
      <c r="P50" s="64">
        <f>'JULIO 17'!M50</f>
        <v>0</v>
      </c>
      <c r="Q50" s="64">
        <f>'AGOSTO 17'!M50</f>
        <v>0</v>
      </c>
      <c r="R50" s="64">
        <f>'SEPTIEMBRE 17'!M50</f>
        <v>0</v>
      </c>
      <c r="S50" s="64">
        <f>'OCTUBRE 17'!M50</f>
        <v>1</v>
      </c>
      <c r="T50" s="64">
        <f>'NOVIEMBRE 17'!M50</f>
        <v>0</v>
      </c>
      <c r="U50" s="64">
        <f>'DICIEMBRE 17'!M50</f>
        <v>1</v>
      </c>
      <c r="V50" s="84" t="s">
        <v>211</v>
      </c>
    </row>
    <row r="51" spans="1:22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31">
        <v>10</v>
      </c>
      <c r="I51" s="24" t="s">
        <v>74</v>
      </c>
      <c r="J51" s="30">
        <f>'ENERO 17'!M51</f>
        <v>0</v>
      </c>
      <c r="K51" s="30">
        <f>'FEBRERO 17'!M51</f>
        <v>0</v>
      </c>
      <c r="L51" s="30">
        <f>'MARZO 17'!M51</f>
        <v>0</v>
      </c>
      <c r="M51" s="30">
        <f>'ABRIL 17'!M51</f>
        <v>0</v>
      </c>
      <c r="N51" s="30">
        <f>'MAYO 17'!M51</f>
        <v>0</v>
      </c>
      <c r="O51" s="64">
        <f>'JUNIO 17'!M51</f>
        <v>0</v>
      </c>
      <c r="P51" s="64">
        <f>'JULIO 17'!M51</f>
        <v>0</v>
      </c>
      <c r="Q51" s="64">
        <f>'AGOSTO 17'!M51</f>
        <v>0</v>
      </c>
      <c r="R51" s="64">
        <f>'SEPTIEMBRE 17'!M51</f>
        <v>0</v>
      </c>
      <c r="S51" s="64">
        <f>'OCTUBRE 17'!M51</f>
        <v>0</v>
      </c>
      <c r="T51" s="64">
        <f>'NOVIEMBRE 17'!M51</f>
        <v>0</v>
      </c>
      <c r="U51" s="64">
        <f>'DICIEMBRE 17'!M51</f>
        <v>0</v>
      </c>
      <c r="V51" s="84" t="s">
        <v>211</v>
      </c>
    </row>
    <row r="52" spans="1:22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31">
        <v>20</v>
      </c>
      <c r="I52" s="24" t="s">
        <v>74</v>
      </c>
      <c r="J52" s="30">
        <f>'ENERO 17'!M52</f>
        <v>0</v>
      </c>
      <c r="K52" s="30">
        <f>'FEBRERO 17'!M52</f>
        <v>0</v>
      </c>
      <c r="L52" s="30">
        <f>'MARZO 17'!M52</f>
        <v>0</v>
      </c>
      <c r="M52" s="30">
        <f>'ABRIL 17'!M52</f>
        <v>0</v>
      </c>
      <c r="N52" s="30">
        <f>'MAYO 17'!M52</f>
        <v>0</v>
      </c>
      <c r="O52" s="64">
        <f>'JUNIO 17'!M52</f>
        <v>0</v>
      </c>
      <c r="P52" s="64">
        <f>'JULIO 17'!M52</f>
        <v>0</v>
      </c>
      <c r="Q52" s="64">
        <f>'AGOSTO 17'!M52</f>
        <v>0</v>
      </c>
      <c r="R52" s="64">
        <f>'SEPTIEMBRE 17'!M52</f>
        <v>0</v>
      </c>
      <c r="S52" s="64">
        <f>'OCTUBRE 17'!M52</f>
        <v>0</v>
      </c>
      <c r="T52" s="64">
        <f>'NOVIEMBRE 17'!M52</f>
        <v>0</v>
      </c>
      <c r="U52" s="64">
        <f>'DICIEMBRE 17'!M52</f>
        <v>0</v>
      </c>
      <c r="V52" s="84" t="s">
        <v>211</v>
      </c>
    </row>
    <row r="53" spans="1:22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31">
        <v>10</v>
      </c>
      <c r="I53" s="24" t="s">
        <v>74</v>
      </c>
      <c r="J53" s="30">
        <f>'ENERO 17'!M53</f>
        <v>0</v>
      </c>
      <c r="K53" s="30">
        <f>'FEBRERO 17'!M53</f>
        <v>0</v>
      </c>
      <c r="L53" s="30">
        <f>'MARZO 17'!M53</f>
        <v>0</v>
      </c>
      <c r="M53" s="30">
        <f>'ABRIL 17'!M53</f>
        <v>0</v>
      </c>
      <c r="N53" s="30">
        <f>'MAYO 17'!M53</f>
        <v>0</v>
      </c>
      <c r="O53" s="64">
        <f>'JUNIO 17'!M53</f>
        <v>0</v>
      </c>
      <c r="P53" s="64">
        <f>'JULIO 17'!M53</f>
        <v>0</v>
      </c>
      <c r="Q53" s="64">
        <f>'AGOSTO 17'!M53</f>
        <v>0</v>
      </c>
      <c r="R53" s="64">
        <f>'SEPTIEMBRE 17'!M53</f>
        <v>0</v>
      </c>
      <c r="S53" s="64">
        <f>'OCTUBRE 17'!M53</f>
        <v>0</v>
      </c>
      <c r="T53" s="64">
        <f>'NOVIEMBRE 17'!M53</f>
        <v>0</v>
      </c>
      <c r="U53" s="64">
        <f>'DICIEMBRE 17'!M53</f>
        <v>0</v>
      </c>
      <c r="V53" s="84" t="s">
        <v>211</v>
      </c>
    </row>
    <row r="54" spans="1:22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31">
        <v>20</v>
      </c>
      <c r="I54" s="24" t="s">
        <v>74</v>
      </c>
      <c r="J54" s="30">
        <f>'ENERO 17'!M54</f>
        <v>0</v>
      </c>
      <c r="K54" s="30">
        <f>'FEBRERO 17'!M54</f>
        <v>0</v>
      </c>
      <c r="L54" s="30">
        <f>'MARZO 17'!M54</f>
        <v>0</v>
      </c>
      <c r="M54" s="30">
        <f>'ABRIL 17'!M54</f>
        <v>0</v>
      </c>
      <c r="N54" s="30">
        <f>'MAYO 17'!M54</f>
        <v>0</v>
      </c>
      <c r="O54" s="64">
        <f>'JUNIO 17'!M54</f>
        <v>0</v>
      </c>
      <c r="P54" s="64">
        <f>'JULIO 17'!M54</f>
        <v>0</v>
      </c>
      <c r="Q54" s="64">
        <f>'AGOSTO 17'!M54</f>
        <v>0</v>
      </c>
      <c r="R54" s="64">
        <f>'SEPTIEMBRE 17'!M54</f>
        <v>0</v>
      </c>
      <c r="S54" s="64">
        <f>'OCTUBRE 17'!M54</f>
        <v>0</v>
      </c>
      <c r="T54" s="64">
        <f>'NOVIEMBRE 17'!M54</f>
        <v>0</v>
      </c>
      <c r="U54" s="64">
        <f>'DICIEMBRE 17'!M54</f>
        <v>0</v>
      </c>
      <c r="V54" s="84" t="s">
        <v>211</v>
      </c>
    </row>
    <row r="55" spans="1:22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31">
        <v>10</v>
      </c>
      <c r="I55" s="24" t="s">
        <v>74</v>
      </c>
      <c r="J55" s="30">
        <f>'ENERO 17'!M55</f>
        <v>0</v>
      </c>
      <c r="K55" s="30">
        <f>'FEBRERO 17'!M55</f>
        <v>0</v>
      </c>
      <c r="L55" s="30">
        <f>'MARZO 17'!M55</f>
        <v>0</v>
      </c>
      <c r="M55" s="30">
        <f>'ABRIL 17'!M55</f>
        <v>0</v>
      </c>
      <c r="N55" s="30">
        <f>'MAYO 17'!M55</f>
        <v>1</v>
      </c>
      <c r="O55" s="64">
        <f>'JUNIO 17'!M55</f>
        <v>0</v>
      </c>
      <c r="P55" s="64">
        <f>'JULIO 17'!M55</f>
        <v>0</v>
      </c>
      <c r="Q55" s="64">
        <f>'AGOSTO 17'!M55</f>
        <v>0</v>
      </c>
      <c r="R55" s="64">
        <f>'SEPTIEMBRE 17'!M55</f>
        <v>0</v>
      </c>
      <c r="S55" s="64">
        <f>'OCTUBRE 17'!M55</f>
        <v>0</v>
      </c>
      <c r="T55" s="64">
        <f>'NOVIEMBRE 17'!M55</f>
        <v>0</v>
      </c>
      <c r="U55" s="64">
        <f>'DICIEMBRE 17'!M55</f>
        <v>0</v>
      </c>
      <c r="V55" s="84" t="s">
        <v>211</v>
      </c>
    </row>
    <row r="56" spans="1:22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31">
        <v>20</v>
      </c>
      <c r="I56" s="24" t="s">
        <v>74</v>
      </c>
      <c r="J56" s="30">
        <f>'ENERO 17'!M56</f>
        <v>0</v>
      </c>
      <c r="K56" s="30">
        <f>'FEBRERO 17'!M56</f>
        <v>0</v>
      </c>
      <c r="L56" s="30">
        <f>'MARZO 17'!M56</f>
        <v>0</v>
      </c>
      <c r="M56" s="30">
        <f>'ABRIL 17'!M56</f>
        <v>0</v>
      </c>
      <c r="N56" s="30">
        <f>'MAYO 17'!M56</f>
        <v>0</v>
      </c>
      <c r="O56" s="64">
        <f>'JUNIO 17'!M56</f>
        <v>0</v>
      </c>
      <c r="P56" s="64">
        <f>'JULIO 17'!M56</f>
        <v>0</v>
      </c>
      <c r="Q56" s="64">
        <f>'AGOSTO 17'!M56</f>
        <v>0</v>
      </c>
      <c r="R56" s="64">
        <f>'SEPTIEMBRE 17'!M56</f>
        <v>0</v>
      </c>
      <c r="S56" s="64">
        <f>'OCTUBRE 17'!M56</f>
        <v>0</v>
      </c>
      <c r="T56" s="64">
        <f>'NOVIEMBRE 17'!M56</f>
        <v>0</v>
      </c>
      <c r="U56" s="64">
        <f>'DICIEMBRE 17'!M56</f>
        <v>0</v>
      </c>
      <c r="V56" s="84" t="s">
        <v>211</v>
      </c>
    </row>
    <row r="57" spans="1:22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2">
        <v>0.02</v>
      </c>
      <c r="I57" s="24" t="s">
        <v>74</v>
      </c>
      <c r="J57" s="73">
        <v>2.5000000000000001E-3</v>
      </c>
      <c r="K57" s="73">
        <v>4.7000000000000002E-3</v>
      </c>
      <c r="L57" s="73">
        <v>2.5999999999999999E-3</v>
      </c>
      <c r="M57" s="98">
        <v>2.3E-3</v>
      </c>
      <c r="N57" s="98">
        <f>'MAYO 17'!M57</f>
        <v>6.7999999999999996E-3</v>
      </c>
      <c r="O57" s="81">
        <v>1.0200000000000001E-2</v>
      </c>
      <c r="P57" s="81">
        <v>6.1000000000000004E-3</v>
      </c>
      <c r="Q57" s="81">
        <f>'AGOSTO 17'!M57</f>
        <v>1.09E-2</v>
      </c>
      <c r="R57" s="81">
        <f>'SEPTIEMBRE 17'!M57</f>
        <v>9.2999999999999992E-3</v>
      </c>
      <c r="S57" s="81">
        <f>'OCTUBRE 17'!M57</f>
        <v>9.4000000000000004E-3</v>
      </c>
      <c r="T57" s="81">
        <f>'NOVIEMBRE 17'!M57</f>
        <v>4.7000000000000002E-3</v>
      </c>
      <c r="U57" s="81">
        <f>'DICIEMBRE 17'!M57</f>
        <v>1.5100000000000001E-2</v>
      </c>
      <c r="V57" s="84" t="s">
        <v>211</v>
      </c>
    </row>
    <row r="58" spans="1:22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1">
        <v>2.5000000000000001E-3</v>
      </c>
      <c r="I58" s="24" t="s">
        <v>74</v>
      </c>
      <c r="J58" s="73">
        <v>6.9999999999999999E-4</v>
      </c>
      <c r="K58" s="73">
        <v>0</v>
      </c>
      <c r="L58" s="73">
        <v>0</v>
      </c>
      <c r="M58" s="73">
        <v>0</v>
      </c>
      <c r="N58" s="73">
        <f>'MAYO 17'!M58</f>
        <v>1.6000000000000001E-3</v>
      </c>
      <c r="O58" s="81">
        <f>'JUNIO 17'!M58</f>
        <v>0</v>
      </c>
      <c r="P58" s="81">
        <f>'JULIO 17'!M58</f>
        <v>0</v>
      </c>
      <c r="Q58" s="81">
        <f>'AGOSTO 17'!M58</f>
        <v>0</v>
      </c>
      <c r="R58" s="81">
        <f>'SEPTIEMBRE 17'!M58</f>
        <v>0</v>
      </c>
      <c r="S58" s="81">
        <f>'OCTUBRE 17'!M58</f>
        <v>8.0000000000000004E-4</v>
      </c>
      <c r="T58" s="81">
        <f>'NOVIEMBRE 17'!M58</f>
        <v>0</v>
      </c>
      <c r="U58" s="110">
        <f>'DICIEMBRE 17'!M58</f>
        <v>6.4000000000000003E-3</v>
      </c>
      <c r="V58" s="84" t="s">
        <v>211</v>
      </c>
    </row>
    <row r="59" spans="1:22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62">
        <v>99.999999990000006</v>
      </c>
      <c r="I59" s="24" t="s">
        <v>71</v>
      </c>
      <c r="J59" s="30">
        <f>'ENERO 17'!M59</f>
        <v>100</v>
      </c>
      <c r="K59" s="30">
        <f>'FEBRERO 17'!M59</f>
        <v>100</v>
      </c>
      <c r="L59" s="30">
        <f>'MARZO 17'!M59</f>
        <v>100</v>
      </c>
      <c r="M59" s="30">
        <f>'ABRIL 17'!M59</f>
        <v>100</v>
      </c>
      <c r="N59" s="30">
        <f>'MAYO 17'!M59</f>
        <v>100</v>
      </c>
      <c r="O59" s="64">
        <f>'JUNIO 17'!M59</f>
        <v>100</v>
      </c>
      <c r="P59" s="64">
        <f>'JULIO 17'!M59</f>
        <v>100</v>
      </c>
      <c r="Q59" s="64">
        <f>'AGOSTO 17'!M59</f>
        <v>100</v>
      </c>
      <c r="R59" s="64">
        <f>'SEPTIEMBRE 17'!M59</f>
        <v>100</v>
      </c>
      <c r="S59" s="64">
        <f>'OCTUBRE 17'!M59</f>
        <v>100</v>
      </c>
      <c r="T59" s="64">
        <f>'NOVIEMBRE 17'!M59</f>
        <v>100</v>
      </c>
      <c r="U59" s="64">
        <f>'DICIEMBRE 17'!M59</f>
        <v>100</v>
      </c>
      <c r="V59" s="85" t="s">
        <v>210</v>
      </c>
    </row>
    <row r="60" spans="1:22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62">
        <v>99.999999990000006</v>
      </c>
      <c r="I60" s="24" t="s">
        <v>71</v>
      </c>
      <c r="J60" s="30" t="s">
        <v>178</v>
      </c>
      <c r="K60" s="30" t="s">
        <v>178</v>
      </c>
      <c r="L60" s="30" t="s">
        <v>178</v>
      </c>
      <c r="M60" s="30" t="s">
        <v>178</v>
      </c>
      <c r="N60" s="30" t="s">
        <v>178</v>
      </c>
      <c r="O60" s="30" t="s">
        <v>178</v>
      </c>
      <c r="P60" s="30" t="s">
        <v>178</v>
      </c>
      <c r="Q60" s="30" t="s">
        <v>178</v>
      </c>
      <c r="R60" s="30" t="s">
        <v>178</v>
      </c>
      <c r="S60" s="30" t="s">
        <v>178</v>
      </c>
      <c r="T60" s="30" t="s">
        <v>178</v>
      </c>
      <c r="U60" s="127">
        <f>'DICIEMBRE 17'!M60</f>
        <v>1</v>
      </c>
      <c r="V60" s="85" t="s">
        <v>210</v>
      </c>
    </row>
    <row r="61" spans="1:22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62">
        <v>99.999999998999996</v>
      </c>
      <c r="I61" s="24" t="s">
        <v>71</v>
      </c>
      <c r="J61" s="30" t="s">
        <v>178</v>
      </c>
      <c r="K61" s="30" t="s">
        <v>178</v>
      </c>
      <c r="L61" s="30" t="s">
        <v>178</v>
      </c>
      <c r="M61" s="30" t="s">
        <v>178</v>
      </c>
      <c r="N61" s="30" t="s">
        <v>178</v>
      </c>
      <c r="O61" s="30" t="s">
        <v>178</v>
      </c>
      <c r="P61" s="30" t="s">
        <v>178</v>
      </c>
      <c r="Q61" s="30" t="s">
        <v>178</v>
      </c>
      <c r="R61" s="30" t="s">
        <v>178</v>
      </c>
      <c r="S61" s="30" t="s">
        <v>178</v>
      </c>
      <c r="T61" s="30" t="s">
        <v>178</v>
      </c>
      <c r="U61" s="127">
        <f>'DICIEMBRE 17'!M61</f>
        <v>1</v>
      </c>
      <c r="V61" s="85" t="s">
        <v>210</v>
      </c>
    </row>
    <row r="62" spans="1:22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62">
        <v>99.999999999899998</v>
      </c>
      <c r="I62" s="24" t="s">
        <v>71</v>
      </c>
      <c r="J62" s="30">
        <f>'ENERO 17'!M62</f>
        <v>100</v>
      </c>
      <c r="K62" s="30">
        <f>'FEBRERO 17'!M62</f>
        <v>100</v>
      </c>
      <c r="L62" s="30">
        <f>'MARZO 17'!M62</f>
        <v>100</v>
      </c>
      <c r="M62" s="30">
        <f>'ABRIL 17'!M62</f>
        <v>100</v>
      </c>
      <c r="N62" s="30">
        <f>'MAYO 17'!M62</f>
        <v>100</v>
      </c>
      <c r="O62" s="64">
        <f>'JUNIO 17'!M62</f>
        <v>100</v>
      </c>
      <c r="P62" s="64">
        <f>'JULIO 17'!M62</f>
        <v>100</v>
      </c>
      <c r="Q62" s="64">
        <f>'AGOSTO 17'!M62</f>
        <v>100</v>
      </c>
      <c r="R62" s="64">
        <f>'SEPTIEMBRE 17'!M62</f>
        <v>100</v>
      </c>
      <c r="S62" s="64">
        <f>'OCTUBRE 17'!M62</f>
        <v>100</v>
      </c>
      <c r="T62" s="64">
        <f>'NOVIEMBRE 17'!M62</f>
        <v>100</v>
      </c>
      <c r="U62" s="64">
        <f>'DICIEMBRE 17'!M62</f>
        <v>100</v>
      </c>
      <c r="V62" s="85" t="s">
        <v>210</v>
      </c>
    </row>
    <row r="63" spans="1:22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64">
        <v>1E-10</v>
      </c>
      <c r="I63" s="54" t="s">
        <v>74</v>
      </c>
      <c r="J63" s="30" t="s">
        <v>178</v>
      </c>
      <c r="K63" s="30" t="s">
        <v>178</v>
      </c>
      <c r="L63" s="30" t="s">
        <v>178</v>
      </c>
      <c r="M63" s="30" t="s">
        <v>178</v>
      </c>
      <c r="N63" s="30">
        <f>'MAYO 17'!M63</f>
        <v>0</v>
      </c>
      <c r="O63" s="64">
        <f>'JUNIO 17'!M63</f>
        <v>0</v>
      </c>
      <c r="P63" s="64">
        <f>'JULIO 17'!M63</f>
        <v>0</v>
      </c>
      <c r="Q63" s="64">
        <f>'AGOSTO 17'!M63</f>
        <v>0</v>
      </c>
      <c r="R63" s="64">
        <f>'SEPTIEMBRE 17'!M63</f>
        <v>0</v>
      </c>
      <c r="S63" s="64">
        <f>'OCTUBRE 17'!M63</f>
        <v>0</v>
      </c>
      <c r="T63" s="64">
        <f>'NOVIEMBRE 17'!M63</f>
        <v>0</v>
      </c>
      <c r="U63" s="64">
        <f>'DICIEMBRE 17'!M63</f>
        <v>0</v>
      </c>
      <c r="V63" s="85" t="s">
        <v>210</v>
      </c>
    </row>
    <row r="82" spans="8:8" x14ac:dyDescent="0.25">
      <c r="H82" s="66"/>
    </row>
  </sheetData>
  <autoFilter ref="A6:V63"/>
  <mergeCells count="1">
    <mergeCell ref="F3:G4"/>
  </mergeCells>
  <hyperlinks>
    <hyperlink ref="V7" r:id="rId1"/>
    <hyperlink ref="V8:V40" r:id="rId2" display="DATOS PARA INDICADORES 2017..xlsx"/>
    <hyperlink ref="V41:V46" r:id="rId3" display="DATOS PARA INDICADORES 2017..xlsx"/>
    <hyperlink ref="V47" r:id="rId4"/>
    <hyperlink ref="V48:V58" r:id="rId5" display="\\Srvesymolin\CALIDAD\INDICADORES\2017\GRÁFICOS Y CUADRO EVOLUCIÓN INDICADORES CALIDAD 2017 Rev 5.xlsx"/>
    <hyperlink ref="V59" r:id="rId6"/>
    <hyperlink ref="V60:V63" r:id="rId7" display="DATOS PARA INDICADORES 2017..xlsx"/>
  </hyperlinks>
  <pageMargins left="0.70866141732283472" right="0.70866141732283472" top="0.74803149606299213" bottom="0.74803149606299213" header="0.31496062992125984" footer="0.31496062992125984"/>
  <pageSetup paperSize="8" scale="43" fitToHeight="2" orientation="landscape" r:id="rId8"/>
  <drawing r:id="rId9"/>
  <legacyDrawing r:id="rId10"/>
  <oleObjects>
    <mc:AlternateContent xmlns:mc="http://schemas.openxmlformats.org/markup-compatibility/2006">
      <mc:Choice Requires="x14">
        <oleObject progId="MSPhotoEd.3" shapeId="20481" r:id="rId11">
          <objectPr defaultSize="0" autoPict="0" r:id="rId12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0481" r:id="rId1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00B0F0"/>
    <pageSetUpPr fitToPage="1"/>
  </sheetPr>
  <dimension ref="A1:U82"/>
  <sheetViews>
    <sheetView zoomScaleNormal="100" workbookViewId="0">
      <pane xSplit="1" ySplit="6" topLeftCell="K52" activePane="bottomRight" state="frozen"/>
      <selection pane="topRight" activeCell="B1" sqref="B1"/>
      <selection pane="bottomLeft" activeCell="A7" sqref="A7"/>
      <selection pane="bottomRight" activeCell="M64" sqref="M6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97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30">
        <v>15</v>
      </c>
      <c r="I7" s="3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30">
        <v>17</v>
      </c>
      <c r="I8" s="3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31">
        <v>43</v>
      </c>
      <c r="I9" s="3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31">
        <v>2</v>
      </c>
      <c r="I13" s="3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31">
        <v>85</v>
      </c>
      <c r="I14" s="3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92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/>
      <c r="J17" s="65"/>
      <c r="K17" s="31">
        <v>450</v>
      </c>
      <c r="L17" s="22" t="s">
        <v>71</v>
      </c>
      <c r="M17" s="67">
        <v>510.34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0.89780000000000004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106.3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135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0.99999990000000005</v>
      </c>
      <c r="L22" s="22" t="s">
        <v>71</v>
      </c>
      <c r="M22" s="69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62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31">
        <v>2</v>
      </c>
      <c r="I27" s="31">
        <v>1</v>
      </c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76">
        <v>0.85</v>
      </c>
      <c r="I32" s="77">
        <v>1</v>
      </c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76">
        <v>0.85</v>
      </c>
      <c r="I33" s="77">
        <v>1</v>
      </c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77">
        <v>0.35</v>
      </c>
      <c r="I34" s="3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78">
        <v>0.15</v>
      </c>
      <c r="I35" s="102">
        <v>7.6899999999999996E-2</v>
      </c>
      <c r="J35" s="42"/>
      <c r="K35" s="78">
        <v>0.15</v>
      </c>
      <c r="L35" s="24" t="s">
        <v>74</v>
      </c>
      <c r="M35" s="71">
        <v>7.0400000000000004E-2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78">
        <v>0.6</v>
      </c>
      <c r="I36" s="3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78">
        <v>0.04</v>
      </c>
      <c r="I37" s="33">
        <v>0</v>
      </c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77">
        <v>0</v>
      </c>
      <c r="I38" s="33">
        <v>0</v>
      </c>
      <c r="J38" s="21"/>
      <c r="K38" s="77">
        <v>9.9999999999999998E-13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78">
        <v>0.06</v>
      </c>
      <c r="I39" s="3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31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31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203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63">
        <v>0.01</v>
      </c>
      <c r="L42" s="24" t="s">
        <v>74</v>
      </c>
      <c r="M42" s="69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213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1.5</v>
      </c>
      <c r="L44" s="24" t="s">
        <v>74</v>
      </c>
      <c r="M44" s="67">
        <v>5.5</v>
      </c>
      <c r="N44" s="16" t="str">
        <f t="shared" si="0"/>
        <v>L</v>
      </c>
      <c r="O44" s="4"/>
      <c r="P44" s="70" t="s">
        <v>216</v>
      </c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165</v>
      </c>
      <c r="G45" s="28" t="s">
        <v>165</v>
      </c>
      <c r="H45" s="42">
        <v>0.6</v>
      </c>
      <c r="I45" s="21"/>
      <c r="J45" s="21"/>
      <c r="K45" s="63">
        <v>0.7</v>
      </c>
      <c r="L45" s="24" t="s">
        <v>71</v>
      </c>
      <c r="M45" s="33">
        <v>0.81899999999999995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customHeight="1" x14ac:dyDescent="0.25">
      <c r="A46" s="9" t="s">
        <v>207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165</v>
      </c>
      <c r="G46" s="28" t="s">
        <v>165</v>
      </c>
      <c r="H46" s="18">
        <v>5</v>
      </c>
      <c r="I46" s="21"/>
      <c r="J46" s="21"/>
      <c r="K46" s="31">
        <v>4</v>
      </c>
      <c r="L46" s="24" t="s">
        <v>74</v>
      </c>
      <c r="M46" s="67">
        <v>0</v>
      </c>
      <c r="N46" s="16" t="str">
        <f t="shared" si="0"/>
        <v>J</v>
      </c>
      <c r="O46" s="4"/>
      <c r="P46" s="70"/>
      <c r="Q46" s="70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1">
        <v>200</v>
      </c>
      <c r="I47" s="21">
        <v>130</v>
      </c>
      <c r="J47" s="26"/>
      <c r="K47" s="34">
        <v>200</v>
      </c>
      <c r="L47" s="24" t="s">
        <v>74</v>
      </c>
      <c r="M47" s="67">
        <v>93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0">
        <v>9000</v>
      </c>
      <c r="I48" s="26">
        <v>6933.17</v>
      </c>
      <c r="J48" s="39"/>
      <c r="K48" s="34">
        <v>7000</v>
      </c>
      <c r="L48" s="24" t="s">
        <v>74</v>
      </c>
      <c r="M48" s="67">
        <v>4889.9399999999996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2.5000000000000001E-3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6.9999999999999999E-4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21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35" priority="2" operator="equal">
      <formula>"L"</formula>
    </cfRule>
    <cfRule type="cellIs" dxfId="34" priority="3" operator="equal">
      <formula>"J"</formula>
    </cfRule>
  </conditionalFormatting>
  <conditionalFormatting sqref="N7:N63">
    <cfRule type="cellIs" dxfId="3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00B0F0"/>
    <pageSetUpPr fitToPage="1"/>
  </sheetPr>
  <dimension ref="A1:U82"/>
  <sheetViews>
    <sheetView zoomScale="106" zoomScaleNormal="106" workbookViewId="0">
      <pane xSplit="1" ySplit="6" topLeftCell="K53" activePane="bottomRight" state="frozen"/>
      <selection pane="topRight" activeCell="B1" sqref="B1"/>
      <selection pane="bottomLeft" activeCell="A7" sqref="A7"/>
      <selection pane="bottomRight" activeCell="M63" sqref="M6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54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96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80">
        <v>0.15</v>
      </c>
      <c r="I7" s="30"/>
      <c r="J7" s="20"/>
      <c r="K7" s="82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80">
        <v>0.17</v>
      </c>
      <c r="I8" s="3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77">
        <v>0.43</v>
      </c>
      <c r="I9" s="3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77">
        <v>0.02</v>
      </c>
      <c r="I13" s="3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77">
        <v>0.85</v>
      </c>
      <c r="I14" s="3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2.56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/>
      <c r="J17" s="65"/>
      <c r="K17" s="31">
        <v>450</v>
      </c>
      <c r="L17" s="22" t="s">
        <v>71</v>
      </c>
      <c r="M17" s="67">
        <v>640.91999999999996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71"/>
      <c r="N18" s="16" t="str">
        <f t="shared" si="0"/>
        <v/>
      </c>
      <c r="O18" s="4"/>
      <c r="P18" s="4" t="s">
        <v>177</v>
      </c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0.93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103.6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106.88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0.99999899999999997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108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108">
        <v>2</v>
      </c>
      <c r="I27" s="31">
        <v>1</v>
      </c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77">
        <v>0.85</v>
      </c>
      <c r="I32" s="72">
        <v>1</v>
      </c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77">
        <v>0.85</v>
      </c>
      <c r="I33" s="72">
        <v>1</v>
      </c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77">
        <v>0.35</v>
      </c>
      <c r="I34" s="3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78">
        <v>0.15</v>
      </c>
      <c r="I35" s="102">
        <v>7.7700000000000005E-2</v>
      </c>
      <c r="J35" s="42"/>
      <c r="K35" s="78">
        <v>0.15</v>
      </c>
      <c r="L35" s="24" t="s">
        <v>74</v>
      </c>
      <c r="M35" s="71">
        <v>7.0400000000000004E-2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78">
        <v>0.6</v>
      </c>
      <c r="I36" s="3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78">
        <v>0.04</v>
      </c>
      <c r="I37" s="33">
        <v>0</v>
      </c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78">
        <v>0</v>
      </c>
      <c r="I38" s="33">
        <v>0</v>
      </c>
      <c r="J38" s="21"/>
      <c r="K38" s="77">
        <v>1.0000000000000001E-9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78">
        <v>0.06</v>
      </c>
      <c r="I39" s="3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109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108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tr">
        <f>'ENERO 17'!A42</f>
        <v>Porcentaje de máquinas con mayor nº de órdenes correctivas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63">
        <v>0.01</v>
      </c>
      <c r="L42" s="24" t="s">
        <v>74</v>
      </c>
      <c r="M42" s="69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205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70"/>
      <c r="Q43" s="70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1.5</v>
      </c>
      <c r="L44" s="24" t="s">
        <v>74</v>
      </c>
      <c r="M44" s="67">
        <v>9</v>
      </c>
      <c r="N44" s="16" t="str">
        <f t="shared" si="0"/>
        <v>L</v>
      </c>
      <c r="O44" s="4"/>
      <c r="P44" s="70" t="s">
        <v>218</v>
      </c>
      <c r="Q44" s="70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0.62680000000000002</v>
      </c>
      <c r="N45" s="16" t="str">
        <f t="shared" si="0"/>
        <v>L</v>
      </c>
      <c r="O45" s="4"/>
      <c r="P45" s="70" t="s">
        <v>219</v>
      </c>
      <c r="Q45" s="70"/>
      <c r="R45" s="4"/>
      <c r="S45" s="4"/>
      <c r="T45" s="4"/>
      <c r="U45" s="4"/>
    </row>
    <row r="46" spans="1:21" ht="34.5" customHeight="1" x14ac:dyDescent="0.25">
      <c r="A46" s="9" t="s">
        <v>207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4</v>
      </c>
      <c r="L46" s="24" t="s">
        <v>74</v>
      </c>
      <c r="M46" s="67">
        <v>0</v>
      </c>
      <c r="N46" s="16" t="str">
        <f t="shared" si="0"/>
        <v>J</v>
      </c>
      <c r="O46" s="4"/>
      <c r="P46" s="70"/>
      <c r="Q46" s="70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1826.09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v>4.7000000000000002E-3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N7:N6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F0"/>
    <pageSetUpPr fitToPage="1"/>
  </sheetPr>
  <dimension ref="A1:U82"/>
  <sheetViews>
    <sheetView zoomScale="98" zoomScaleNormal="98" workbookViewId="0">
      <pane xSplit="1" ySplit="6" topLeftCell="M51" activePane="bottomRight" state="frozen"/>
      <selection pane="topRight" activeCell="B1" sqref="B1"/>
      <selection pane="bottomLeft" activeCell="A7" sqref="A7"/>
      <selection pane="bottomRight" activeCell="M63" sqref="M6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8" width="20.42578125" customWidth="1"/>
    <col min="9" max="9" width="31.85546875" customWidth="1"/>
    <col min="10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9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95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103">
        <v>0.15</v>
      </c>
      <c r="I7" s="73">
        <v>0.1552</v>
      </c>
      <c r="J7" s="20" t="s">
        <v>209</v>
      </c>
      <c r="K7" s="80">
        <v>0.15</v>
      </c>
      <c r="L7" s="24" t="s">
        <v>71</v>
      </c>
      <c r="M7" s="73">
        <v>0.20630000000000001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103">
        <v>0.17</v>
      </c>
      <c r="I8" s="73">
        <v>4.1799999999999997E-2</v>
      </c>
      <c r="J8" s="20"/>
      <c r="K8" s="80">
        <v>0.17</v>
      </c>
      <c r="L8" s="24" t="s">
        <v>74</v>
      </c>
      <c r="M8" s="73">
        <v>3.6900000000000002E-2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104">
        <v>0.43</v>
      </c>
      <c r="I9" s="71">
        <v>0.34720000000000001</v>
      </c>
      <c r="J9" s="20" t="s">
        <v>209</v>
      </c>
      <c r="K9" s="77">
        <v>0.43</v>
      </c>
      <c r="L9" s="24" t="s">
        <v>74</v>
      </c>
      <c r="M9" s="71">
        <v>0.34539999999999998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2</v>
      </c>
      <c r="N10" s="16" t="str">
        <f t="shared" si="0"/>
        <v>K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186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37.5</v>
      </c>
      <c r="N12" s="16" t="str">
        <f t="shared" si="0"/>
        <v>J</v>
      </c>
      <c r="O12" s="4"/>
      <c r="P12" s="4" t="s">
        <v>222</v>
      </c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104">
        <v>0.02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104">
        <v>0.85</v>
      </c>
      <c r="I14" s="71">
        <v>0.7137</v>
      </c>
      <c r="J14" s="21"/>
      <c r="K14" s="77">
        <v>0.85</v>
      </c>
      <c r="L14" s="57" t="s">
        <v>74</v>
      </c>
      <c r="M14" s="71">
        <v>0.81330000000000002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104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1.59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/>
      <c r="J17" s="65"/>
      <c r="K17" s="31">
        <v>450</v>
      </c>
      <c r="L17" s="22" t="s">
        <v>71</v>
      </c>
      <c r="M17" s="67">
        <v>577.66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0.49030000000000001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0.879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207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105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105">
        <v>2</v>
      </c>
      <c r="I27" s="31">
        <v>2</v>
      </c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107">
        <v>0.85</v>
      </c>
      <c r="I32" s="77">
        <v>1</v>
      </c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107">
        <v>0.85</v>
      </c>
      <c r="I33" s="77">
        <v>0.89</v>
      </c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107">
        <v>0.35</v>
      </c>
      <c r="I34" s="33">
        <v>0.23699999999999999</v>
      </c>
      <c r="J34" s="21"/>
      <c r="K34" s="77">
        <v>0.35</v>
      </c>
      <c r="L34" s="24" t="s">
        <v>74</v>
      </c>
      <c r="M34" s="71">
        <v>0.29630000000000001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106">
        <v>0.15</v>
      </c>
      <c r="I35" s="102">
        <v>7.6899999999999996E-2</v>
      </c>
      <c r="J35" s="42"/>
      <c r="K35" s="78">
        <v>0.15</v>
      </c>
      <c r="L35" s="24" t="s">
        <v>74</v>
      </c>
      <c r="M35" s="71">
        <v>7.0400000000000004E-2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106">
        <v>0.6</v>
      </c>
      <c r="I36" s="110">
        <v>0.61750000000000005</v>
      </c>
      <c r="J36" s="21"/>
      <c r="K36" s="78">
        <v>0.6</v>
      </c>
      <c r="L36" s="24" t="s">
        <v>74</v>
      </c>
      <c r="M36" s="33">
        <v>0.51429999999999998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106">
        <v>0.04</v>
      </c>
      <c r="I37" s="33">
        <v>0</v>
      </c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106">
        <v>0</v>
      </c>
      <c r="I38" s="33">
        <v>0</v>
      </c>
      <c r="J38" s="21"/>
      <c r="K38" s="77">
        <v>1.0000000000000001E-9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106">
        <v>0.06</v>
      </c>
      <c r="I39" s="33">
        <v>3.3000000000000002E-2</v>
      </c>
      <c r="J39" s="21"/>
      <c r="K39" s="78">
        <v>0.06</v>
      </c>
      <c r="L39" s="24" t="s">
        <v>74</v>
      </c>
      <c r="M39" s="79">
        <v>3.1600000000000003E-2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105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105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tr">
        <f>'ENERO 17'!A42</f>
        <v>Porcentaje de máquinas con mayor nº de órdenes correctivas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63">
        <v>0.01</v>
      </c>
      <c r="L42" s="24" t="s">
        <v>74</v>
      </c>
      <c r="M42" s="7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205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3</v>
      </c>
      <c r="N43" s="16" t="str">
        <f t="shared" si="0"/>
        <v>L</v>
      </c>
      <c r="O43" s="4"/>
      <c r="P43" s="70" t="s">
        <v>215</v>
      </c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1.5</v>
      </c>
      <c r="L44" s="24" t="s">
        <v>74</v>
      </c>
      <c r="M44" s="67">
        <v>48</v>
      </c>
      <c r="N44" s="16" t="str">
        <f t="shared" si="0"/>
        <v>L</v>
      </c>
      <c r="O44" s="4"/>
      <c r="P44" s="70" t="s">
        <v>215</v>
      </c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0.62380000000000002</v>
      </c>
      <c r="N45" s="16" t="str">
        <f t="shared" si="0"/>
        <v>L</v>
      </c>
      <c r="O45" s="4"/>
      <c r="P45" s="70" t="s">
        <v>220</v>
      </c>
      <c r="Q45" s="70"/>
      <c r="R45" s="4"/>
      <c r="S45" s="4"/>
      <c r="T45" s="4"/>
      <c r="U45" s="4"/>
    </row>
    <row r="46" spans="1:21" ht="34.5" customHeight="1" x14ac:dyDescent="0.25">
      <c r="A46" s="9" t="s">
        <v>207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4</v>
      </c>
      <c r="L46" s="24" t="s">
        <v>74</v>
      </c>
      <c r="M46" s="67">
        <v>0</v>
      </c>
      <c r="N46" s="16" t="str">
        <f t="shared" si="0"/>
        <v>J</v>
      </c>
      <c r="O46" s="4"/>
      <c r="P46" s="70"/>
      <c r="Q46" s="70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100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1871.64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2.5999999999999999E-3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29" priority="2" operator="equal">
      <formula>"L"</formula>
    </cfRule>
    <cfRule type="cellIs" dxfId="28" priority="3" operator="equal">
      <formula>"J"</formula>
    </cfRule>
  </conditionalFormatting>
  <conditionalFormatting sqref="N7:N63">
    <cfRule type="cellIs" dxfId="27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U82"/>
  <sheetViews>
    <sheetView zoomScaleNormal="100" workbookViewId="0">
      <pane xSplit="1" ySplit="6" topLeftCell="L52" activePane="bottomRight" state="frozen"/>
      <selection pane="topRight" activeCell="B1" sqref="B1"/>
      <selection pane="bottomLeft" activeCell="A7" sqref="A7"/>
      <selection pane="bottomRight" activeCell="M64" sqref="M6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8.71093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94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80">
        <v>0.15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80">
        <v>0.17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77">
        <v>0.43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77">
        <v>0.02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77">
        <v>0.85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108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2.4500000000000002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450</v>
      </c>
      <c r="L17" s="22" t="s">
        <v>71</v>
      </c>
      <c r="M17" s="67">
        <v>549.63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0.89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149.62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31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31">
        <v>2</v>
      </c>
      <c r="I27" s="31">
        <v>2</v>
      </c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77">
        <v>0.85</v>
      </c>
      <c r="I32" s="77">
        <v>1</v>
      </c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77">
        <v>0.85</v>
      </c>
      <c r="I33" s="77">
        <v>1</v>
      </c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77">
        <v>0.35</v>
      </c>
      <c r="I34" s="3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78">
        <v>0.15</v>
      </c>
      <c r="I35" s="102">
        <v>7.6399999999999996E-2</v>
      </c>
      <c r="J35" s="42"/>
      <c r="K35" s="78">
        <v>0.15</v>
      </c>
      <c r="L35" s="24" t="s">
        <v>74</v>
      </c>
      <c r="M35" s="71">
        <v>6.93E-2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78">
        <v>0.6</v>
      </c>
      <c r="I36" s="3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78">
        <v>0.04</v>
      </c>
      <c r="I37" s="77">
        <v>0</v>
      </c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78">
        <v>0</v>
      </c>
      <c r="I38" s="77">
        <v>0</v>
      </c>
      <c r="J38" s="21"/>
      <c r="K38" s="77">
        <v>1E-13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78">
        <v>0.06</v>
      </c>
      <c r="I39" s="3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31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31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tr">
        <f>'ENERO 17'!A42</f>
        <v>Porcentaje de máquinas con mayor nº de órdenes correctivas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63">
        <v>0.01</v>
      </c>
      <c r="L42" s="24" t="s">
        <v>74</v>
      </c>
      <c r="M42" s="69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205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1.5</v>
      </c>
      <c r="L44" s="24" t="s">
        <v>74</v>
      </c>
      <c r="M44" s="67">
        <v>0</v>
      </c>
      <c r="N44" s="16" t="str">
        <f t="shared" si="0"/>
        <v>J</v>
      </c>
      <c r="O44" s="4"/>
      <c r="P44" s="70"/>
      <c r="Q44" s="70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0.7157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customHeight="1" x14ac:dyDescent="0.25">
      <c r="A46" s="9" t="s">
        <v>207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4</v>
      </c>
      <c r="L46" s="24" t="s">
        <v>74</v>
      </c>
      <c r="M46" s="67">
        <v>0</v>
      </c>
      <c r="N46" s="16" t="str">
        <f t="shared" si="0"/>
        <v>J</v>
      </c>
      <c r="O46" s="4"/>
      <c r="P46" s="70"/>
      <c r="Q46" s="70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76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2274.1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2.3E-3</v>
      </c>
      <c r="N57" s="16" t="str">
        <f t="shared" si="0"/>
        <v>J</v>
      </c>
      <c r="O57" s="4"/>
      <c r="P57" s="87"/>
      <c r="Q57" s="87"/>
      <c r="R57" s="88"/>
      <c r="S57" s="89"/>
      <c r="T57" s="88"/>
      <c r="U57" s="87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N7:N6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rgb="FF00B0F0"/>
    <pageSetUpPr fitToPage="1"/>
  </sheetPr>
  <dimension ref="A1:U82"/>
  <sheetViews>
    <sheetView zoomScale="60" zoomScaleNormal="60" workbookViewId="0">
      <pane xSplit="1" ySplit="6" topLeftCell="G40" activePane="bottomRight" state="frozen"/>
      <selection pane="topRight" activeCell="B1" sqref="B1"/>
      <selection pane="bottomLeft" activeCell="A7" sqref="A7"/>
      <selection pane="bottomRight" activeCell="P48" sqref="P48"/>
    </sheetView>
  </sheetViews>
  <sheetFormatPr baseColWidth="10" defaultRowHeight="15" x14ac:dyDescent="0.25"/>
  <cols>
    <col min="1" max="1" width="79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93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103">
        <v>0.15</v>
      </c>
      <c r="I7" s="3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103">
        <v>0.17</v>
      </c>
      <c r="I8" s="3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104">
        <v>0.43</v>
      </c>
      <c r="I9" s="3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104">
        <v>0.02</v>
      </c>
      <c r="I13" s="3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104">
        <v>0.85</v>
      </c>
      <c r="I14" s="3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90</v>
      </c>
      <c r="I15" s="21"/>
      <c r="K15" s="31">
        <v>90</v>
      </c>
      <c r="L15" s="22" t="s">
        <v>71</v>
      </c>
      <c r="M15" s="31">
        <v>102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450</v>
      </c>
      <c r="L17" s="22" t="s">
        <v>71</v>
      </c>
      <c r="M17" s="67">
        <v>538.43151670751149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169.05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0.99999999989999999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105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105">
        <v>2</v>
      </c>
      <c r="I27" s="31">
        <v>1</v>
      </c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104">
        <v>0.85</v>
      </c>
      <c r="I32" s="77">
        <v>1</v>
      </c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104">
        <v>0.85</v>
      </c>
      <c r="I33" s="77">
        <v>1</v>
      </c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104">
        <v>0.35</v>
      </c>
      <c r="I34" s="77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78">
        <v>0.15</v>
      </c>
      <c r="I35" s="111">
        <v>7.8200000000000006E-2</v>
      </c>
      <c r="J35" s="42"/>
      <c r="K35" s="78">
        <v>0.15</v>
      </c>
      <c r="L35" s="24" t="s">
        <v>74</v>
      </c>
      <c r="M35" s="71">
        <v>6.9699999999999998E-2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78">
        <v>0.6</v>
      </c>
      <c r="I36" s="77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78">
        <v>0.04</v>
      </c>
      <c r="I37" s="77">
        <v>0</v>
      </c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78">
        <v>0</v>
      </c>
      <c r="I38" s="77">
        <v>0</v>
      </c>
      <c r="J38" s="21"/>
      <c r="K38" s="77">
        <v>9.9999999999999994E-12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78">
        <v>0.06</v>
      </c>
      <c r="I39" s="77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105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105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tr">
        <f>'ENERO 17'!A42</f>
        <v>Porcentaje de máquinas con mayor nº de órdenes correctivas</v>
      </c>
      <c r="B42" s="37" t="s">
        <v>14</v>
      </c>
      <c r="C42" s="15" t="s">
        <v>204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63">
        <v>0.01</v>
      </c>
      <c r="L42" s="24" t="s">
        <v>74</v>
      </c>
      <c r="M42" s="69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205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1.5</v>
      </c>
      <c r="L44" s="24" t="s">
        <v>74</v>
      </c>
      <c r="M44" s="67">
        <v>7.2</v>
      </c>
      <c r="N44" s="16" t="str">
        <f t="shared" si="0"/>
        <v>L</v>
      </c>
      <c r="O44" s="4"/>
      <c r="P44" s="70" t="s">
        <v>217</v>
      </c>
      <c r="Q44" s="70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206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0.79459999999999997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208</v>
      </c>
      <c r="B46" s="37" t="s">
        <v>14</v>
      </c>
      <c r="C46" s="15" t="s">
        <v>212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4</v>
      </c>
      <c r="L46" s="24" t="s">
        <v>74</v>
      </c>
      <c r="M46" s="67">
        <v>0</v>
      </c>
      <c r="N46" s="16" t="str">
        <f t="shared" si="0"/>
        <v>J</v>
      </c>
      <c r="O46" s="4"/>
      <c r="P46" s="70"/>
      <c r="Q46" s="70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110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6346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1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6.7999999999999996E-3</v>
      </c>
      <c r="N57" s="16" t="str">
        <f t="shared" si="0"/>
        <v>J</v>
      </c>
      <c r="O57" s="4"/>
      <c r="P57" s="87"/>
      <c r="Q57" s="87"/>
      <c r="R57" s="88"/>
      <c r="S57" s="89">
        <v>42536</v>
      </c>
      <c r="T57" s="88" t="s">
        <v>179</v>
      </c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1.6000000000000001E-3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23" priority="2" operator="equal">
      <formula>"L"</formula>
    </cfRule>
    <cfRule type="cellIs" dxfId="22" priority="3" operator="equal">
      <formula>"J"</formula>
    </cfRule>
  </conditionalFormatting>
  <conditionalFormatting sqref="N7:N63">
    <cfRule type="cellIs" dxfId="21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fitToWidth="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00B0F0"/>
    <pageSetUpPr fitToPage="1"/>
  </sheetPr>
  <dimension ref="A1:U82"/>
  <sheetViews>
    <sheetView zoomScaleNormal="100" workbookViewId="0">
      <pane xSplit="1" ySplit="6" topLeftCell="M52" activePane="bottomRight" state="frozen"/>
      <selection pane="topRight" activeCell="B1" sqref="B1"/>
      <selection pane="bottomLeft" activeCell="A7" sqref="A7"/>
      <selection pane="bottomRight" activeCell="M64" sqref="M6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168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59" t="s">
        <v>73</v>
      </c>
      <c r="F7" s="30" t="s">
        <v>3</v>
      </c>
      <c r="G7" s="30" t="s">
        <v>3</v>
      </c>
      <c r="H7" s="103">
        <v>0.15</v>
      </c>
      <c r="I7" s="112">
        <v>0.2442</v>
      </c>
      <c r="J7" s="20"/>
      <c r="K7" s="80">
        <v>0.15</v>
      </c>
      <c r="L7" s="24" t="s">
        <v>71</v>
      </c>
      <c r="M7" s="73">
        <v>0.2019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59" t="s">
        <v>73</v>
      </c>
      <c r="F8" s="30" t="s">
        <v>3</v>
      </c>
      <c r="G8" s="30" t="s">
        <v>3</v>
      </c>
      <c r="H8" s="103">
        <v>0.17</v>
      </c>
      <c r="I8" s="112">
        <v>3.9899999999999998E-2</v>
      </c>
      <c r="J8" s="20"/>
      <c r="K8" s="80">
        <v>0.17</v>
      </c>
      <c r="L8" s="24" t="s">
        <v>74</v>
      </c>
      <c r="M8" s="73">
        <v>3.6700000000000003E-2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59" t="s">
        <v>73</v>
      </c>
      <c r="F9" s="30" t="s">
        <v>3</v>
      </c>
      <c r="G9" s="31" t="s">
        <v>3</v>
      </c>
      <c r="H9" s="104">
        <v>0.43</v>
      </c>
      <c r="I9" s="113">
        <v>0.2964</v>
      </c>
      <c r="J9" s="21"/>
      <c r="K9" s="77">
        <v>0.43</v>
      </c>
      <c r="L9" s="24" t="s">
        <v>74</v>
      </c>
      <c r="M9" s="71">
        <v>0.3337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62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223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16.399999999999999</v>
      </c>
      <c r="N12" s="16" t="str">
        <f t="shared" si="0"/>
        <v>J</v>
      </c>
      <c r="O12" s="4"/>
      <c r="P12" s="70" t="s">
        <v>221</v>
      </c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59" t="s">
        <v>70</v>
      </c>
      <c r="F13" s="30" t="s">
        <v>3</v>
      </c>
      <c r="G13" s="30" t="s">
        <v>3</v>
      </c>
      <c r="H13" s="104">
        <v>0.02</v>
      </c>
      <c r="I13" s="113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59" t="s">
        <v>73</v>
      </c>
      <c r="F14" s="30" t="s">
        <v>3</v>
      </c>
      <c r="G14" s="30" t="s">
        <v>3</v>
      </c>
      <c r="H14" s="104">
        <v>0.85</v>
      </c>
      <c r="I14" s="113">
        <v>0.80559999999999998</v>
      </c>
      <c r="J14" s="21"/>
      <c r="K14" s="77">
        <v>0.85</v>
      </c>
      <c r="L14" s="57" t="s">
        <v>74</v>
      </c>
      <c r="M14" s="71">
        <v>0.81310000000000004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4.5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450</v>
      </c>
      <c r="L17" s="22" t="s">
        <v>71</v>
      </c>
      <c r="M17" s="67">
        <v>579.72569604676198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77">
        <v>0.53196030128227723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>
        <v>88.7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106.2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145.6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59" t="s">
        <v>76</v>
      </c>
      <c r="F26" s="31" t="s">
        <v>90</v>
      </c>
      <c r="G26" s="31" t="s">
        <v>90</v>
      </c>
      <c r="H26" s="31">
        <v>0</v>
      </c>
      <c r="I26" s="31">
        <v>0</v>
      </c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59" t="s">
        <v>76</v>
      </c>
      <c r="F27" s="31" t="s">
        <v>90</v>
      </c>
      <c r="G27" s="31" t="s">
        <v>90</v>
      </c>
      <c r="H27" s="31">
        <v>2</v>
      </c>
      <c r="I27" s="31">
        <v>1</v>
      </c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59" t="s">
        <v>76</v>
      </c>
      <c r="F32" s="31" t="s">
        <v>90</v>
      </c>
      <c r="G32" s="31" t="s">
        <v>90</v>
      </c>
      <c r="H32" s="77">
        <v>0.85</v>
      </c>
      <c r="I32" s="77">
        <v>1</v>
      </c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59" t="s">
        <v>76</v>
      </c>
      <c r="F33" s="31" t="s">
        <v>90</v>
      </c>
      <c r="G33" s="31" t="s">
        <v>90</v>
      </c>
      <c r="H33" s="77">
        <v>0.85</v>
      </c>
      <c r="I33" s="77">
        <v>1</v>
      </c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59" t="s">
        <v>73</v>
      </c>
      <c r="F34" s="31" t="s">
        <v>90</v>
      </c>
      <c r="G34" s="31" t="s">
        <v>90</v>
      </c>
      <c r="H34" s="77">
        <v>0.35</v>
      </c>
      <c r="I34" s="33">
        <v>0.27029999999999998</v>
      </c>
      <c r="J34" s="21"/>
      <c r="K34" s="77">
        <v>0.35</v>
      </c>
      <c r="L34" s="24" t="s">
        <v>74</v>
      </c>
      <c r="M34" s="33">
        <v>0.29749999999999999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59" t="s">
        <v>76</v>
      </c>
      <c r="F35" s="31" t="s">
        <v>90</v>
      </c>
      <c r="G35" s="31" t="s">
        <v>90</v>
      </c>
      <c r="H35" s="78">
        <v>0.15</v>
      </c>
      <c r="I35" s="111">
        <v>7.3499999999999996E-2</v>
      </c>
      <c r="J35" s="42"/>
      <c r="K35" s="78">
        <v>0.15</v>
      </c>
      <c r="L35" s="24" t="s">
        <v>74</v>
      </c>
      <c r="M35" s="33">
        <v>6.9199999999999998E-2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59" t="s">
        <v>73</v>
      </c>
      <c r="F36" s="31" t="s">
        <v>90</v>
      </c>
      <c r="G36" s="31" t="s">
        <v>90</v>
      </c>
      <c r="H36" s="78">
        <v>0.6</v>
      </c>
      <c r="I36" s="33">
        <v>0.5978</v>
      </c>
      <c r="J36" s="21"/>
      <c r="K36" s="78">
        <v>0.6</v>
      </c>
      <c r="L36" s="24" t="s">
        <v>74</v>
      </c>
      <c r="M36" s="33">
        <v>0.51070000000000004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59" t="s">
        <v>76</v>
      </c>
      <c r="F37" s="31" t="s">
        <v>90</v>
      </c>
      <c r="G37" s="31" t="s">
        <v>90</v>
      </c>
      <c r="H37" s="78">
        <v>0.04</v>
      </c>
      <c r="I37" s="77">
        <v>0</v>
      </c>
      <c r="J37" s="21"/>
      <c r="K37" s="78">
        <v>0.04</v>
      </c>
      <c r="L37" s="24" t="s">
        <v>74</v>
      </c>
      <c r="M37" s="96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59" t="s">
        <v>76</v>
      </c>
      <c r="F38" s="31" t="s">
        <v>90</v>
      </c>
      <c r="G38" s="31" t="s">
        <v>90</v>
      </c>
      <c r="H38" s="78">
        <v>0</v>
      </c>
      <c r="I38" s="77">
        <v>0</v>
      </c>
      <c r="J38" s="21"/>
      <c r="K38" s="77">
        <v>1.0000000000000001E-5</v>
      </c>
      <c r="L38" s="24" t="s">
        <v>74</v>
      </c>
      <c r="M38" s="96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59" t="s">
        <v>73</v>
      </c>
      <c r="F39" s="31" t="s">
        <v>90</v>
      </c>
      <c r="G39" s="31" t="s">
        <v>90</v>
      </c>
      <c r="H39" s="78">
        <v>0.06</v>
      </c>
      <c r="I39" s="33">
        <v>3.7699999999999997E-2</v>
      </c>
      <c r="J39" s="21"/>
      <c r="K39" s="78">
        <v>0.06</v>
      </c>
      <c r="L39" s="24" t="s">
        <v>74</v>
      </c>
      <c r="M39" s="96">
        <v>3.1199999999999999E-2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59" t="s">
        <v>70</v>
      </c>
      <c r="F40" s="31" t="s">
        <v>90</v>
      </c>
      <c r="G40" s="31" t="s">
        <v>90</v>
      </c>
      <c r="H40" s="31">
        <v>0.5</v>
      </c>
      <c r="I40" s="3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59" t="s">
        <v>70</v>
      </c>
      <c r="F41" s="31" t="s">
        <v>90</v>
      </c>
      <c r="G41" s="31" t="s">
        <v>90</v>
      </c>
      <c r="H41" s="31">
        <v>1</v>
      </c>
      <c r="I41" s="3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180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181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6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5.9</v>
      </c>
      <c r="N44" s="16" t="str">
        <f t="shared" si="0"/>
        <v>L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182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0.77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3451.33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1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72">
        <v>0.02</v>
      </c>
      <c r="L57" s="24" t="s">
        <v>74</v>
      </c>
      <c r="M57" s="71">
        <v>1.0200000000000001E-2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71">
        <v>2.5000000000000001E-3</v>
      </c>
      <c r="L58" s="24" t="s">
        <v>74</v>
      </c>
      <c r="M58" s="77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15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N7:N6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B0F0"/>
    <pageSetUpPr fitToPage="1"/>
  </sheetPr>
  <dimension ref="A1:U82"/>
  <sheetViews>
    <sheetView zoomScaleNormal="100" workbookViewId="0">
      <pane xSplit="1" ySplit="6" topLeftCell="M31" activePane="bottomRight" state="frozen"/>
      <selection pane="topRight" activeCell="B1" sqref="B1"/>
      <selection pane="bottomLeft" activeCell="A7" sqref="A7"/>
      <selection pane="bottomRight" activeCell="M35" sqref="M35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1" t="s">
        <v>187</v>
      </c>
      <c r="F1" s="131"/>
      <c r="G1" s="13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30" t="s">
        <v>169</v>
      </c>
      <c r="G3" s="130"/>
      <c r="K3" t="s">
        <v>4</v>
      </c>
      <c r="L3" s="38">
        <v>5</v>
      </c>
    </row>
    <row r="4" spans="1:21" x14ac:dyDescent="0.25">
      <c r="F4" s="130"/>
      <c r="G4" s="130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189</v>
      </c>
      <c r="L6" s="6" t="s">
        <v>62</v>
      </c>
      <c r="M6" s="128" t="s">
        <v>188</v>
      </c>
      <c r="N6" s="129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104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15</v>
      </c>
      <c r="L16" s="22" t="s">
        <v>74</v>
      </c>
      <c r="M16" s="31">
        <v>6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450</v>
      </c>
      <c r="L17" s="22" t="s">
        <v>71</v>
      </c>
      <c r="M17" s="120">
        <v>611.30978723404257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>
        <v>91.2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128.18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5">
        <v>85</v>
      </c>
      <c r="I32" s="21"/>
      <c r="J32" s="21"/>
      <c r="K32" s="63">
        <v>0.85</v>
      </c>
      <c r="L32" s="27" t="s">
        <v>71</v>
      </c>
      <c r="M32" s="72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5">
        <v>85</v>
      </c>
      <c r="I33" s="21"/>
      <c r="J33" s="21"/>
      <c r="K33" s="63">
        <v>0.85</v>
      </c>
      <c r="L33" s="24" t="s">
        <v>71</v>
      </c>
      <c r="M33" s="72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71">
        <v>7.0400000000000004E-2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114</v>
      </c>
      <c r="G42" s="28" t="s">
        <v>114</v>
      </c>
      <c r="H42" s="21" t="s">
        <v>105</v>
      </c>
      <c r="I42" s="21"/>
      <c r="J42" s="25"/>
      <c r="K42" s="34">
        <v>0.75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114</v>
      </c>
      <c r="G43" s="28" t="s">
        <v>114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114</v>
      </c>
      <c r="G44" s="28" t="s">
        <v>114</v>
      </c>
      <c r="H44" s="21" t="s">
        <v>107</v>
      </c>
      <c r="I44" s="21"/>
      <c r="J44" s="25"/>
      <c r="K44" s="34">
        <v>2</v>
      </c>
      <c r="L44" s="24" t="s">
        <v>74</v>
      </c>
      <c r="M44" s="31">
        <v>1.32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114</v>
      </c>
      <c r="G45" s="28" t="s">
        <v>114</v>
      </c>
      <c r="H45" s="21" t="s">
        <v>108</v>
      </c>
      <c r="I45" s="21"/>
      <c r="J45" s="21"/>
      <c r="K45" s="63">
        <v>0.7</v>
      </c>
      <c r="L45" s="24" t="s">
        <v>71</v>
      </c>
      <c r="M45" s="69">
        <v>0.89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114</v>
      </c>
      <c r="G46" s="28" t="s">
        <v>114</v>
      </c>
      <c r="H46" s="21" t="s">
        <v>108</v>
      </c>
      <c r="I46" s="21"/>
      <c r="J46" s="21"/>
      <c r="K46" s="31">
        <v>5</v>
      </c>
      <c r="L46" s="24" t="s">
        <v>74</v>
      </c>
      <c r="M46" s="31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72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6933.17</v>
      </c>
      <c r="J48" s="39"/>
      <c r="K48" s="34">
        <v>7000</v>
      </c>
      <c r="L48" s="24" t="s">
        <v>74</v>
      </c>
      <c r="M48" s="67">
        <v>598.03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31">
        <v>2</v>
      </c>
      <c r="L57" s="24" t="s">
        <v>74</v>
      </c>
      <c r="M57" s="33">
        <v>6.1000000000000004E-3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31">
        <v>0.25</v>
      </c>
      <c r="L58" s="24" t="s">
        <v>74</v>
      </c>
      <c r="M58" s="77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12" showButton="0"/>
  </autoFilter>
  <mergeCells count="3">
    <mergeCell ref="F3:G4"/>
    <mergeCell ref="M6:N6"/>
    <mergeCell ref="E1:G1"/>
  </mergeCells>
  <conditionalFormatting sqref="N7:N63">
    <cfRule type="cellIs" dxfId="17" priority="2" operator="equal">
      <formula>"L"</formula>
    </cfRule>
    <cfRule type="cellIs" dxfId="16" priority="3" operator="equal">
      <formula>"J"</formula>
    </cfRule>
  </conditionalFormatting>
  <conditionalFormatting sqref="N7:N63">
    <cfRule type="cellIs" dxfId="15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AÑO (LINARES)</vt:lpstr>
      <vt:lpstr>AÑO (LINARES) EVO</vt:lpstr>
      <vt:lpstr>ENERO 17</vt:lpstr>
      <vt:lpstr>FEBRERO 17</vt:lpstr>
      <vt:lpstr>MARZO 17</vt:lpstr>
      <vt:lpstr>ABRIL 17</vt:lpstr>
      <vt:lpstr>MAYO 17</vt:lpstr>
      <vt:lpstr>JUNIO 17</vt:lpstr>
      <vt:lpstr>JULIO 17</vt:lpstr>
      <vt:lpstr>AGOSTO 17</vt:lpstr>
      <vt:lpstr>SEPTIEMBRE 17</vt:lpstr>
      <vt:lpstr>OCTUBRE 17</vt:lpstr>
      <vt:lpstr>NOVIEMBRE 17</vt:lpstr>
      <vt:lpstr>DICIEMBRE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Javier Navarro</cp:lastModifiedBy>
  <cp:lastPrinted>2018-07-03T13:26:48Z</cp:lastPrinted>
  <dcterms:created xsi:type="dcterms:W3CDTF">2007-11-10T09:04:57Z</dcterms:created>
  <dcterms:modified xsi:type="dcterms:W3CDTF">2018-07-08T08:28:46Z</dcterms:modified>
</cp:coreProperties>
</file>